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AI-FEBRERO-2026\"/>
    </mc:Choice>
  </mc:AlternateContent>
  <xr:revisionPtr revIDLastSave="0" documentId="13_ncr:1_{DB7CA2A8-4371-4D3F-9FBB-E7C41951C66D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FEBRERO-2026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15" l="1"/>
  <c r="F31" i="15"/>
  <c r="G30" i="15" l="1"/>
  <c r="G28" i="15"/>
  <c r="G27" i="15"/>
  <c r="G26" i="15"/>
  <c r="G25" i="15"/>
  <c r="G24" i="15"/>
  <c r="G23" i="15"/>
  <c r="G22" i="15"/>
  <c r="G21" i="15"/>
  <c r="E20" i="15"/>
  <c r="G20" i="15" s="1"/>
  <c r="E19" i="15"/>
  <c r="G19" i="15" s="1"/>
  <c r="E18" i="15"/>
  <c r="G18" i="15" s="1"/>
  <c r="E17" i="15"/>
  <c r="G17" i="15" s="1"/>
  <c r="E16" i="15"/>
  <c r="G16" i="15" s="1"/>
  <c r="G15" i="15"/>
  <c r="E14" i="15"/>
  <c r="G14" i="15" s="1"/>
  <c r="G13" i="15"/>
  <c r="G12" i="15"/>
  <c r="E12" i="15"/>
  <c r="E11" i="15"/>
  <c r="G11" i="15" s="1"/>
  <c r="G10" i="15"/>
  <c r="G9" i="15"/>
  <c r="E8" i="15"/>
  <c r="G8" i="15" s="1"/>
  <c r="G7" i="15"/>
  <c r="E31" i="15" l="1"/>
  <c r="G31" i="15" s="1"/>
</calcChain>
</file>

<file path=xl/sharedStrings.xml><?xml version="1.0" encoding="utf-8"?>
<sst xmlns="http://schemas.openxmlformats.org/spreadsheetml/2006/main" count="115" uniqueCount="96">
  <si>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</si>
  <si>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</si>
  <si>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</si>
  <si>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</si>
  <si>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</si>
  <si>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</si>
  <si>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</si>
  <si>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</si>
  <si>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</si>
  <si>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</si>
  <si>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401-50625-4</t>
  </si>
  <si>
    <t>PAGO DE RETENSIONES .</t>
  </si>
  <si>
    <t>401-01006-2</t>
  </si>
  <si>
    <t>PAGO DE COMISIONES.</t>
  </si>
  <si>
    <t>S/N</t>
  </si>
  <si>
    <t>Total ejecutado</t>
  </si>
  <si>
    <t xml:space="preserve">  PREPARADO POR:</t>
  </si>
  <si>
    <t xml:space="preserve">     APROBADO POR:</t>
  </si>
  <si>
    <t>LICDA.SORAIDA RODRIGUEZ JIMENEZ.</t>
  </si>
  <si>
    <t>LICDA.ALICIA MERCEDES ARIAS.</t>
  </si>
  <si>
    <t>BANRESERVAS</t>
  </si>
  <si>
    <t>PAGO SERVICIOS DE FLOTAS E INTERNET.</t>
  </si>
  <si>
    <t>PAGO DE FLETE DE  PARA RETIRO DE MEDICAMENTOS.</t>
  </si>
  <si>
    <t>PAGO DE ALIMENTOS,VERDURA Y VEGETALES.</t>
  </si>
  <si>
    <t>PAGO  DE CARNES DE RES Y POLLO.</t>
  </si>
  <si>
    <t>ALTICE HISPOAÑIOLA, S.A.</t>
  </si>
  <si>
    <t>JEAN CARLOS FAMILIA</t>
  </si>
  <si>
    <t>RUDDY MARTINEZ PEÑA.</t>
  </si>
  <si>
    <t>YENNY ELIZABETH RECIO.</t>
  </si>
  <si>
    <t>ALICIA MERCEDES ARIAS DE FONTANILLAS.</t>
  </si>
  <si>
    <t>SHEYLA DE JESUS DE LEON AMARANTE.</t>
  </si>
  <si>
    <t>JORGE RICARDO DOMINGUEZ CRUZ.</t>
  </si>
  <si>
    <t>SORAIDA RODRIGUEZ JIMENEZ.</t>
  </si>
  <si>
    <t>EVARINA IVERY TEJADA JIMENEZ.</t>
  </si>
  <si>
    <t>YASMIN MINAYA MICHEL.</t>
  </si>
  <si>
    <t>COLECTOR DE IMPUESTO INTERNO</t>
  </si>
  <si>
    <t>101-61878-7</t>
  </si>
  <si>
    <t>074-0003976-9</t>
  </si>
  <si>
    <t>046-0029546-5</t>
  </si>
  <si>
    <t>043-0004783-6</t>
  </si>
  <si>
    <t>073-0017368-4</t>
  </si>
  <si>
    <t>023-0094666-8</t>
  </si>
  <si>
    <t>043-0004805-7</t>
  </si>
  <si>
    <t>043-0000932-3</t>
  </si>
  <si>
    <t>043-0004382-7</t>
  </si>
  <si>
    <t>224-0054502-0</t>
  </si>
  <si>
    <t>402-3787878-6</t>
  </si>
  <si>
    <t xml:space="preserve">                                                                     HOSPITAL MUNICIPAL RESTAURACION.</t>
  </si>
  <si>
    <t xml:space="preserve">                                        Servicio Nacional de Salud</t>
  </si>
  <si>
    <t>FORM1002</t>
  </si>
  <si>
    <t xml:space="preserve">                                  FONDO VENTA DE SERVICIOS - SENASA-FEBRERO-2026.</t>
  </si>
  <si>
    <r>
      <t xml:space="preserve">                                                                  RELACIÓN DE PAGOS </t>
    </r>
    <r>
      <rPr>
        <b/>
        <u/>
        <sz val="12"/>
        <rFont val="Arial"/>
        <family val="2"/>
      </rPr>
      <t>-     al 28/02/2026</t>
    </r>
  </si>
  <si>
    <t>131-35423-8</t>
  </si>
  <si>
    <t>BIO-NOVA S.R.L.</t>
  </si>
  <si>
    <t xml:space="preserve">PAGO DE COMPRAS DE REACTIVOS Y MATERIAL GASTABLE DEL LABORATORIO  DEL HOSPITAL. </t>
  </si>
  <si>
    <t>101-81424-1</t>
  </si>
  <si>
    <t>AFERME S.A.</t>
  </si>
  <si>
    <t>PAGO DE COMBUSTIBLES ,GAS GLP.</t>
  </si>
  <si>
    <t>401-00745-2</t>
  </si>
  <si>
    <t>INSTITUTO NACIONAL DE AGUAS POSTABLES Y ALCANTARILLADO (INAPA)</t>
  </si>
  <si>
    <t>PAGO DE SERVICIOS DE  AGUAS POSTABLES.</t>
  </si>
  <si>
    <t>130-38928-4</t>
  </si>
  <si>
    <t>EMPRESAS BELLER,SRL.</t>
  </si>
  <si>
    <t xml:space="preserve">PAGO DE MATERIALES PARA  MANTENIMIENTOS,PINTURAS Y OXIGENO   DEL HOSPITAL. </t>
  </si>
  <si>
    <t>108-01215-2</t>
  </si>
  <si>
    <t>PHD &amp; ASOCIADOS SRL.</t>
  </si>
  <si>
    <t>PAGO DE MANTENIMIENTO DE LA IMPRESORA .</t>
  </si>
  <si>
    <t>PAGO DE VIATICO DEL MES DE  DICIEMBRE 2025 Y ENERO 2026.</t>
  </si>
  <si>
    <t>PAGO DE VIATICO DEL MES DE   ENERO 2026.</t>
  </si>
  <si>
    <t>402-1134536-4</t>
  </si>
  <si>
    <t>KRISBEL RIVERA GUZMAN.</t>
  </si>
  <si>
    <t>PAGO DE VIATICO DEL MES DE   ENERO  Y FEBRERO,2026.</t>
  </si>
  <si>
    <t>402-2165565-6</t>
  </si>
  <si>
    <t>DOMINGA OGANDO DE RIVERA.</t>
  </si>
  <si>
    <t>PAGO DE VIATICO DEL MES DE FEBRERO 2026.</t>
  </si>
  <si>
    <t>402-2233822-6</t>
  </si>
  <si>
    <t>PATRICIA NICOL URBAEZ PEREZ.</t>
  </si>
  <si>
    <t>PAGO DE VIATICO DEL MES DE  DICIEMBRE 2025.</t>
  </si>
  <si>
    <t>CARMER TERESA EDUARDO DE SANTANA.</t>
  </si>
  <si>
    <t>PAGO DE VIATICO DEL MES DE  FEBRERO 2026.</t>
  </si>
  <si>
    <t>012-0107592-4</t>
  </si>
  <si>
    <t>PATRICIA ISSANEC HERRERA VARGAS.</t>
  </si>
  <si>
    <t>073-0016316-4</t>
  </si>
  <si>
    <t>DEYANYRA ALTAGRACIA HURTADO RODRIGUEZ.</t>
  </si>
  <si>
    <t>048-0114333-2</t>
  </si>
  <si>
    <t>YOJANSE PAYERO.</t>
  </si>
  <si>
    <t>E450000000112</t>
  </si>
  <si>
    <t>E450000000897/913/925</t>
  </si>
  <si>
    <t>E450000006305/6626</t>
  </si>
  <si>
    <t>E450000001509</t>
  </si>
  <si>
    <t>B1100000271/272</t>
  </si>
  <si>
    <t>E450000022149/22308</t>
  </si>
  <si>
    <t>B1100000275</t>
  </si>
  <si>
    <t>B1100000273/274</t>
  </si>
  <si>
    <t>B1500006074</t>
  </si>
  <si>
    <t>260-02349975-0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</si>
</sst>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&quot;$&quot;#,##0.00"/>
    <numFmt numFmtId="168" formatCode="mmm\-dd\-yy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/>
    <xf numFmtId="43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Protection="0"/>
    <xf numFmtId="0" fontId="16" fillId="0" borderId="0"/>
    <xf numFmtId="0" fontId="14" fillId="0" borderId="0"/>
    <xf numFmtId="0" fontId="16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Protection="0"/>
    <xf numFmtId="0" fontId="15" fillId="0" borderId="0"/>
    <xf numFmtId="0" fontId="12" fillId="0" borderId="0"/>
    <xf numFmtId="164" fontId="15" fillId="0" borderId="0" applyFont="0" applyFill="0" applyBorder="0" applyAlignment="0" applyProtection="0"/>
    <xf numFmtId="8" fontId="15" fillId="0" borderId="0" applyFont="0" applyFill="0" applyBorder="0" applyProtection="0"/>
    <xf numFmtId="43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164" fontId="1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77">
    <xf numFmtId="0" fontId="0" fillId="0" borderId="0" xfId="0"/>
    <xf numFmtId="49" fontId="22" fillId="0" borderId="0" xfId="49" applyNumberFormat="1" applyFont="1"/>
    <xf numFmtId="0" fontId="22" fillId="0" borderId="0" xfId="49" applyFont="1" applyAlignment="1">
      <alignment wrapText="1"/>
    </xf>
    <xf numFmtId="0" fontId="22" fillId="2" borderId="0" xfId="49" applyFont="1" applyFill="1"/>
    <xf numFmtId="0" fontId="22" fillId="0" borderId="0" xfId="49" applyFont="1"/>
    <xf numFmtId="0" fontId="23" fillId="0" borderId="0" xfId="15" applyFont="1" applyAlignment="1">
      <alignment horizontal="center"/>
    </xf>
    <xf numFmtId="0" fontId="25" fillId="0" borderId="0" xfId="49" applyFont="1"/>
    <xf numFmtId="0" fontId="25" fillId="2" borderId="0" xfId="49" applyFont="1" applyFill="1"/>
    <xf numFmtId="0" fontId="27" fillId="2" borderId="1" xfId="49" applyFont="1" applyFill="1" applyBorder="1" applyAlignment="1">
      <alignment wrapText="1"/>
    </xf>
    <xf numFmtId="0" fontId="25" fillId="2" borderId="1" xfId="49" applyFont="1" applyFill="1" applyBorder="1"/>
    <xf numFmtId="49" fontId="25" fillId="2" borderId="0" xfId="49" applyNumberFormat="1" applyFont="1" applyFill="1"/>
    <xf numFmtId="0" fontId="26" fillId="2" borderId="0" xfId="49" applyFont="1" applyFill="1" applyAlignment="1">
      <alignment horizontal="right" wrapText="1"/>
    </xf>
    <xf numFmtId="49" fontId="25" fillId="2" borderId="0" xfId="49" applyNumberFormat="1" applyFont="1" applyFill="1" applyAlignment="1">
      <alignment horizontal="right" wrapText="1"/>
    </xf>
    <xf numFmtId="167" fontId="26" fillId="2" borderId="0" xfId="51" applyNumberFormat="1" applyFont="1" applyFill="1" applyBorder="1" applyAlignment="1">
      <alignment horizontal="right"/>
    </xf>
    <xf numFmtId="0" fontId="25" fillId="2" borderId="0" xfId="49" applyFont="1" applyFill="1" applyAlignment="1">
      <alignment wrapText="1"/>
    </xf>
    <xf numFmtId="0" fontId="21" fillId="2" borderId="0" xfId="49" applyFont="1" applyFill="1"/>
    <xf numFmtId="49" fontId="28" fillId="2" borderId="0" xfId="49" applyNumberFormat="1" applyFont="1" applyFill="1" applyAlignment="1">
      <alignment horizontal="left"/>
    </xf>
    <xf numFmtId="0" fontId="23" fillId="2" borderId="0" xfId="49" applyFont="1" applyFill="1" applyAlignment="1">
      <alignment horizontal="right" wrapText="1"/>
    </xf>
    <xf numFmtId="0" fontId="19" fillId="2" borderId="0" xfId="49" applyFont="1" applyFill="1" applyAlignment="1">
      <alignment horizontal="right"/>
    </xf>
    <xf numFmtId="0" fontId="23" fillId="2" borderId="0" xfId="49" applyFont="1" applyFill="1" applyAlignment="1">
      <alignment horizontal="right"/>
    </xf>
    <xf numFmtId="4" fontId="23" fillId="2" borderId="0" xfId="49" applyNumberFormat="1" applyFont="1" applyFill="1" applyAlignment="1">
      <alignment horizontal="right"/>
    </xf>
    <xf numFmtId="4" fontId="23" fillId="2" borderId="0" xfId="49" applyNumberFormat="1" applyFont="1" applyFill="1" applyAlignment="1">
      <alignment horizontal="left"/>
    </xf>
    <xf numFmtId="168" fontId="25" fillId="0" borderId="0" xfId="15" applyNumberFormat="1" applyFont="1" applyAlignment="1">
      <alignment horizontal="center"/>
    </xf>
    <xf numFmtId="168" fontId="23" fillId="0" borderId="0" xfId="15" applyNumberFormat="1" applyFont="1" applyAlignment="1">
      <alignment horizontal="center"/>
    </xf>
    <xf numFmtId="4" fontId="29" fillId="0" borderId="0" xfId="15" applyNumberFormat="1" applyFont="1" applyAlignment="1">
      <alignment horizontal="right"/>
    </xf>
    <xf numFmtId="43" fontId="23" fillId="0" borderId="0" xfId="51" applyFont="1" applyAlignment="1">
      <alignment horizontal="center"/>
    </xf>
    <xf numFmtId="1" fontId="30" fillId="0" borderId="0" xfId="15" applyNumberFormat="1" applyFont="1" applyAlignment="1">
      <alignment horizontal="right" wrapText="1"/>
    </xf>
    <xf numFmtId="4" fontId="22" fillId="0" borderId="0" xfId="49" applyNumberFormat="1" applyFont="1" applyAlignment="1">
      <alignment horizontal="right"/>
    </xf>
    <xf numFmtId="4" fontId="25" fillId="0" borderId="0" xfId="15" applyNumberFormat="1" applyFont="1" applyAlignment="1">
      <alignment horizontal="center"/>
    </xf>
    <xf numFmtId="168" fontId="26" fillId="0" borderId="0" xfId="49" applyNumberFormat="1" applyFont="1" applyAlignment="1">
      <alignment horizontal="center" wrapText="1"/>
    </xf>
    <xf numFmtId="49" fontId="22" fillId="0" borderId="0" xfId="49" applyNumberFormat="1" applyFont="1" applyAlignment="1">
      <alignment horizontal="right" wrapText="1"/>
    </xf>
    <xf numFmtId="0" fontId="25" fillId="0" borderId="0" xfId="49" applyFont="1" applyAlignment="1">
      <alignment horizontal="left"/>
    </xf>
    <xf numFmtId="167" fontId="31" fillId="0" borderId="0" xfId="49" applyNumberFormat="1" applyFont="1" applyAlignment="1">
      <alignment horizontal="center" wrapText="1"/>
    </xf>
    <xf numFmtId="168" fontId="19" fillId="0" borderId="0" xfId="49" applyNumberFormat="1" applyFont="1" applyAlignment="1">
      <alignment horizontal="center" wrapText="1"/>
    </xf>
    <xf numFmtId="4" fontId="25" fillId="0" borderId="0" xfId="51" applyNumberFormat="1" applyFont="1" applyBorder="1" applyAlignment="1">
      <alignment horizontal="right"/>
    </xf>
    <xf numFmtId="4" fontId="25" fillId="0" borderId="0" xfId="49" applyNumberFormat="1" applyFont="1" applyAlignment="1">
      <alignment horizontal="right"/>
    </xf>
    <xf numFmtId="0" fontId="25" fillId="0" borderId="0" xfId="49" applyFont="1" applyAlignment="1">
      <alignment wrapText="1"/>
    </xf>
    <xf numFmtId="4" fontId="28" fillId="0" borderId="0" xfId="51" applyNumberFormat="1" applyFont="1" applyBorder="1" applyAlignment="1">
      <alignment horizontal="right"/>
    </xf>
    <xf numFmtId="49" fontId="23" fillId="0" borderId="1" xfId="49" applyNumberFormat="1" applyFont="1" applyBorder="1" applyAlignment="1">
      <alignment horizontal="center" vertical="center"/>
    </xf>
    <xf numFmtId="0" fontId="23" fillId="2" borderId="1" xfId="49" applyFont="1" applyFill="1" applyBorder="1" applyAlignment="1">
      <alignment horizontal="center" vertical="center" wrapText="1"/>
    </xf>
    <xf numFmtId="49" fontId="23" fillId="2" borderId="1" xfId="49" applyNumberFormat="1" applyFont="1" applyFill="1" applyBorder="1" applyAlignment="1">
      <alignment horizontal="center" vertical="center" wrapText="1"/>
    </xf>
    <xf numFmtId="166" fontId="23" fillId="0" borderId="1" xfId="49" applyNumberFormat="1" applyFont="1" applyBorder="1" applyAlignment="1">
      <alignment horizontal="center" vertical="center"/>
    </xf>
    <xf numFmtId="4" fontId="23" fillId="0" borderId="1" xfId="49" applyNumberFormat="1" applyFont="1" applyBorder="1" applyAlignment="1">
      <alignment horizontal="center" vertical="center"/>
    </xf>
    <xf numFmtId="0" fontId="23" fillId="0" borderId="1" xfId="49" applyFont="1" applyBorder="1" applyAlignment="1">
      <alignment horizontal="center" vertical="center" wrapText="1"/>
    </xf>
    <xf numFmtId="4" fontId="23" fillId="0" borderId="1" xfId="55" applyNumberFormat="1" applyFont="1" applyBorder="1" applyAlignment="1">
      <alignment horizontal="center" vertical="center" wrapText="1"/>
    </xf>
    <xf numFmtId="0" fontId="19" fillId="0" borderId="1" xfId="15" applyFont="1" applyBorder="1" applyAlignment="1">
      <alignment horizontal="center" vertical="center" wrapText="1"/>
    </xf>
    <xf numFmtId="0" fontId="19" fillId="2" borderId="1" xfId="15" applyFont="1" applyFill="1" applyBorder="1" applyAlignment="1">
      <alignment horizontal="center" vertical="center"/>
    </xf>
    <xf numFmtId="0" fontId="19" fillId="0" borderId="1" xfId="15" applyFont="1" applyBorder="1" applyAlignment="1">
      <alignment horizontal="center" vertical="center"/>
    </xf>
    <xf numFmtId="14" fontId="19" fillId="0" borderId="1" xfId="15" applyNumberFormat="1" applyFont="1" applyBorder="1" applyAlignment="1">
      <alignment horizontal="left" vertical="center"/>
    </xf>
    <xf numFmtId="4" fontId="19" fillId="3" borderId="1" xfId="56" applyNumberFormat="1" applyFont="1" applyFill="1" applyBorder="1" applyAlignment="1">
      <alignment horizontal="center" vertical="center"/>
    </xf>
    <xf numFmtId="4" fontId="19" fillId="3" borderId="1" xfId="15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32" fillId="0" borderId="1" xfId="15" applyFont="1" applyBorder="1" applyAlignment="1">
      <alignment horizontal="left" wrapText="1"/>
    </xf>
    <xf numFmtId="14" fontId="19" fillId="0" borderId="1" xfId="15" applyNumberFormat="1" applyFont="1" applyBorder="1" applyAlignment="1">
      <alignment horizontal="left" wrapText="1"/>
    </xf>
    <xf numFmtId="14" fontId="19" fillId="0" borderId="1" xfId="15" applyNumberFormat="1" applyFont="1" applyBorder="1" applyAlignment="1">
      <alignment horizontal="left" vertical="center" wrapText="1"/>
    </xf>
    <xf numFmtId="0" fontId="19" fillId="0" borderId="1" xfId="15" applyFont="1" applyBorder="1" applyAlignment="1">
      <alignment wrapText="1"/>
    </xf>
    <xf numFmtId="4" fontId="19" fillId="3" borderId="1" xfId="56" applyNumberFormat="1" applyFont="1" applyFill="1" applyBorder="1" applyAlignment="1">
      <alignment horizontal="center"/>
    </xf>
    <xf numFmtId="0" fontId="19" fillId="0" borderId="1" xfId="15" applyFont="1" applyBorder="1"/>
    <xf numFmtId="0" fontId="19" fillId="0" borderId="1" xfId="15" applyFont="1" applyBorder="1" applyAlignment="1">
      <alignment horizontal="center"/>
    </xf>
    <xf numFmtId="164" fontId="19" fillId="0" borderId="1" xfId="15" applyNumberFormat="1" applyFont="1" applyBorder="1" applyAlignment="1">
      <alignment horizontal="center"/>
    </xf>
    <xf numFmtId="164" fontId="19" fillId="3" borderId="1" xfId="56" applyNumberFormat="1" applyFont="1" applyFill="1" applyBorder="1" applyAlignment="1" applyProtection="1">
      <alignment horizontal="center"/>
      <protection locked="0"/>
    </xf>
    <xf numFmtId="4" fontId="19" fillId="3" borderId="1" xfId="15" applyNumberFormat="1" applyFont="1" applyFill="1" applyBorder="1" applyAlignment="1">
      <alignment horizontal="center"/>
    </xf>
    <xf numFmtId="0" fontId="23" fillId="2" borderId="1" xfId="49" applyFont="1" applyFill="1" applyBorder="1" applyAlignment="1">
      <alignment horizontal="right" wrapText="1"/>
    </xf>
    <xf numFmtId="49" fontId="18" fillId="2" borderId="1" xfId="49" applyNumberFormat="1" applyFont="1" applyFill="1" applyBorder="1" applyAlignment="1">
      <alignment horizontal="right" wrapText="1"/>
    </xf>
    <xf numFmtId="0" fontId="18" fillId="2" borderId="1" xfId="49" applyFont="1" applyFill="1" applyBorder="1"/>
    <xf numFmtId="167" fontId="23" fillId="2" borderId="1" xfId="51" applyNumberFormat="1" applyFont="1" applyFill="1" applyBorder="1" applyAlignment="1">
      <alignment horizontal="right"/>
    </xf>
    <xf numFmtId="14" fontId="26" fillId="0" borderId="1" xfId="15" applyNumberFormat="1" applyFont="1" applyBorder="1" applyAlignment="1">
      <alignment horizontal="center"/>
    </xf>
    <xf numFmtId="14" fontId="26" fillId="0" borderId="1" xfId="15" applyNumberFormat="1" applyFont="1" applyBorder="1" applyAlignment="1">
      <alignment horizontal="left"/>
    </xf>
    <xf numFmtId="14" fontId="26" fillId="0" borderId="1" xfId="15" applyNumberFormat="1" applyFont="1" applyBorder="1" applyAlignment="1">
      <alignment horizontal="left" wrapText="1"/>
    </xf>
    <xf numFmtId="49" fontId="25" fillId="2" borderId="1" xfId="49" applyNumberFormat="1" applyFont="1" applyFill="1" applyBorder="1"/>
    <xf numFmtId="14" fontId="26" fillId="0" borderId="1" xfId="15" applyNumberFormat="1" applyFont="1" applyBorder="1" applyAlignment="1">
      <alignment horizontal="center" vertical="center"/>
    </xf>
    <xf numFmtId="4" fontId="23" fillId="0" borderId="0" xfId="49" applyNumberFormat="1" applyFont="1" applyAlignment="1">
      <alignment horizontal="center"/>
    </xf>
    <xf numFmtId="0" fontId="20" fillId="0" borderId="0" xfId="15" applyFont="1" applyAlignment="1">
      <alignment horizontal="left" vertical="top"/>
    </xf>
    <xf numFmtId="0" fontId="23" fillId="0" borderId="0" xfId="15" applyFont="1"/>
    <xf numFmtId="0" fontId="23" fillId="0" borderId="0" xfId="15" applyFont="1" applyAlignment="1">
      <alignment horizontal="left"/>
    </xf>
  </cellXfs>
  <cellStyles count="63">
    <cellStyle name="Millares 10" xfId="34" xr:uid="{00000000-0005-0000-0000-000001000000}"/>
    <cellStyle name="Millares 11" xfId="36" xr:uid="{00000000-0005-0000-0000-000002000000}"/>
    <cellStyle name="Millares 12" xfId="38" xr:uid="{00000000-0005-0000-0000-000003000000}"/>
    <cellStyle name="Millares 13" xfId="48" xr:uid="{00000000-0005-0000-0000-000004000000}"/>
    <cellStyle name="Millares 13 2" xfId="51" xr:uid="{00000000-0005-0000-0000-000005000000}"/>
    <cellStyle name="Millares 14" xfId="61" xr:uid="{3B7BD68F-B338-4454-8FAB-DA4DE318F231}"/>
    <cellStyle name="Millares 2" xfId="1" xr:uid="{00000000-0005-0000-0000-000006000000}"/>
    <cellStyle name="Millares 2 2" xfId="59" xr:uid="{3617F570-7981-41D4-AB8E-28AE32B16259}"/>
    <cellStyle name="Millares 2 3" xfId="58" xr:uid="{2A79F15B-F332-4827-80BE-C6DDAF7540CF}"/>
    <cellStyle name="Millares 3" xfId="8" xr:uid="{00000000-0005-0000-0000-000007000000}"/>
    <cellStyle name="Millares 3 2" xfId="62" xr:uid="{E1B40EA8-D895-4390-8E50-7532A77CE96B}"/>
    <cellStyle name="Millares 4" xfId="10" xr:uid="{00000000-0005-0000-0000-000008000000}"/>
    <cellStyle name="Millares 4 2" xfId="23" xr:uid="{00000000-0005-0000-0000-000009000000}"/>
    <cellStyle name="Millares 5" xfId="17" xr:uid="{00000000-0005-0000-0000-00000A000000}"/>
    <cellStyle name="Millares 5 2" xfId="42" xr:uid="{00000000-0005-0000-0000-00000B000000}"/>
    <cellStyle name="Millares 6" xfId="19" xr:uid="{00000000-0005-0000-0000-00000C000000}"/>
    <cellStyle name="Millares 7" xfId="5" xr:uid="{00000000-0005-0000-0000-00000D000000}"/>
    <cellStyle name="Millares 7 2" xfId="14" xr:uid="{00000000-0005-0000-0000-00000E000000}"/>
    <cellStyle name="Millares 7 3" xfId="18" xr:uid="{00000000-0005-0000-0000-00000F000000}"/>
    <cellStyle name="Millares 8" xfId="21" xr:uid="{00000000-0005-0000-0000-000010000000}"/>
    <cellStyle name="Millares 9" xfId="26" xr:uid="{00000000-0005-0000-0000-000011000000}"/>
    <cellStyle name="Millares_29 feb DESEMBOLSO2004 2 2" xfId="55" xr:uid="{00000000-0005-0000-0000-000012000000}"/>
    <cellStyle name="Moneda 2" xfId="20" xr:uid="{00000000-0005-0000-0000-000013000000}"/>
    <cellStyle name="Normal" xfId="0" builtinId="0"/>
    <cellStyle name="Normal 10" xfId="47" xr:uid="{00000000-0005-0000-0000-000015000000}"/>
    <cellStyle name="Normal 10 2" xfId="49" xr:uid="{00000000-0005-0000-0000-000016000000}"/>
    <cellStyle name="Normal 11" xfId="57" xr:uid="{CAC1688C-228F-4733-9B6E-8EB8B4EAFA53}"/>
    <cellStyle name="Normal 2" xfId="2" xr:uid="{00000000-0005-0000-0000-000017000000}"/>
    <cellStyle name="Normal 2 2" xfId="6" xr:uid="{00000000-0005-0000-0000-000018000000}"/>
    <cellStyle name="Normal 2 2 2" xfId="15" xr:uid="{00000000-0005-0000-0000-000019000000}"/>
    <cellStyle name="Normal 2 2 2 2" xfId="40" xr:uid="{00000000-0005-0000-0000-00001A000000}"/>
    <cellStyle name="Normal 2 2 3" xfId="60" xr:uid="{DD89F481-92DE-494D-8DC1-CBADF796861F}"/>
    <cellStyle name="Normal 2 3" xfId="4" xr:uid="{00000000-0005-0000-0000-00001B000000}"/>
    <cellStyle name="Normal 2 3 2" xfId="12" xr:uid="{00000000-0005-0000-0000-00001C000000}"/>
    <cellStyle name="Normal 2 3 3" xfId="27" xr:uid="{00000000-0005-0000-0000-00001D000000}"/>
    <cellStyle name="Normal 2 3 4" xfId="29" xr:uid="{00000000-0005-0000-0000-00001E000000}"/>
    <cellStyle name="Normal 2 3 5" xfId="31" xr:uid="{00000000-0005-0000-0000-00001F000000}"/>
    <cellStyle name="Normal 2 3 5 2" xfId="39" xr:uid="{00000000-0005-0000-0000-000020000000}"/>
    <cellStyle name="Normal 2 3 5 3" xfId="43" xr:uid="{00000000-0005-0000-0000-000021000000}"/>
    <cellStyle name="Normal 2 3 5 3 2" xfId="52" xr:uid="{00000000-0005-0000-0000-000022000000}"/>
    <cellStyle name="Normal 2 3 5 4" xfId="45" xr:uid="{00000000-0005-0000-0000-000023000000}"/>
    <cellStyle name="Normal 2 3 5 4 2" xfId="50" xr:uid="{00000000-0005-0000-0000-000024000000}"/>
    <cellStyle name="Normal 3" xfId="9" xr:uid="{00000000-0005-0000-0000-000025000000}"/>
    <cellStyle name="Normal 3 2" xfId="22" xr:uid="{00000000-0005-0000-0000-000026000000}"/>
    <cellStyle name="Normal 4" xfId="13" xr:uid="{00000000-0005-0000-0000-000027000000}"/>
    <cellStyle name="Normal 5" xfId="7" xr:uid="{00000000-0005-0000-0000-000028000000}"/>
    <cellStyle name="Normal 5 2" xfId="16" xr:uid="{00000000-0005-0000-0000-000029000000}"/>
    <cellStyle name="Normal 5 3" xfId="28" xr:uid="{00000000-0005-0000-0000-00002A000000}"/>
    <cellStyle name="Normal 5 4" xfId="30" xr:uid="{00000000-0005-0000-0000-00002B000000}"/>
    <cellStyle name="Normal 5 5" xfId="32" xr:uid="{00000000-0005-0000-0000-00002C000000}"/>
    <cellStyle name="Normal 5 5 2" xfId="41" xr:uid="{00000000-0005-0000-0000-00002D000000}"/>
    <cellStyle name="Normal 5 5 3" xfId="44" xr:uid="{00000000-0005-0000-0000-00002E000000}"/>
    <cellStyle name="Normal 5 5 3 2" xfId="53" xr:uid="{00000000-0005-0000-0000-00002F000000}"/>
    <cellStyle name="Normal 5 5 4" xfId="46" xr:uid="{00000000-0005-0000-0000-000030000000}"/>
    <cellStyle name="Normal 5 5 4 2" xfId="54" xr:uid="{00000000-0005-0000-0000-000031000000}"/>
    <cellStyle name="Normal 6" xfId="25" xr:uid="{00000000-0005-0000-0000-000032000000}"/>
    <cellStyle name="Normal 7" xfId="33" xr:uid="{00000000-0005-0000-0000-000033000000}"/>
    <cellStyle name="Normal 8" xfId="35" xr:uid="{00000000-0005-0000-0000-000034000000}"/>
    <cellStyle name="Normal 9" xfId="37" xr:uid="{00000000-0005-0000-0000-000035000000}"/>
    <cellStyle name="Porcentaje 2" xfId="56" xr:uid="{00000000-0005-0000-0000-000036000000}"/>
    <cellStyle name="Porcentual 2" xfId="3" xr:uid="{00000000-0005-0000-0000-000037000000}"/>
    <cellStyle name="Porcentual 3" xfId="11" xr:uid="{00000000-0005-0000-0000-000038000000}"/>
    <cellStyle name="Porcentual 3 2" xfId="24" xr:uid="{00000000-0005-0000-0000-00003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0</xdr:row>
      <xdr:rowOff>53340</xdr:rowOff>
    </xdr:from>
    <xdr:ext cx="1516380" cy="670560"/>
    <xdr:pic>
      <xdr:nvPicPr>
        <xdr:cNvPr id="9" name="9 Imagen">
          <a:extLst>
            <a:ext uri="{FF2B5EF4-FFF2-40B4-BE49-F238E27FC236}">
              <a16:creationId xmlns:a16="http://schemas.microsoft.com/office/drawing/2014/main" id="{6B3174E3-ACD1-4C58-892D-DBADA92B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1" y="53340"/>
          <a:ext cx="151638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C83A4-88A4-4484-AE33-BEE907388044}">
  <dimension ref="A1:J39"/>
  <sheetViews>
    <sheetView tabSelected="1" topLeftCell="A26" workbookViewId="0">
      <selection activeCell="E31" sqref="E31"/>
    </sheetView>
  </sheetViews>
  <sheetFormatPr baseColWidth="10" defaultRowHeight="13.2" x14ac:dyDescent="0.25"/>
  <cols>
    <col min="1" max="1" width="16.33203125" customWidth="1"/>
    <col min="2" max="2" width="36.21875" customWidth="1"/>
    <col min="3" max="3" width="21.77734375" customWidth="1"/>
    <col min="5" max="5" width="19.6640625" customWidth="1"/>
    <col min="6" max="6" width="15.44140625" customWidth="1"/>
    <col min="7" max="7" width="19.6640625" customWidth="1"/>
    <col min="8" max="8" width="66.109375" customWidth="1"/>
    <col min="9" max="9" width="12.5546875" customWidth="1"/>
    <col min="10" max="10" width="22.21875" customWidth="1"/>
  </cols>
  <sheetData>
    <row r="1" spans="1:10" ht="32.4" x14ac:dyDescent="0.25">
      <c r="A1" s="74" t="s">
        <v>48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ht="15.6" x14ac:dyDescent="0.3">
      <c r="A2" s="75" t="s">
        <v>47</v>
      </c>
      <c r="B2" s="75"/>
      <c r="C2" s="75"/>
      <c r="D2" s="75"/>
      <c r="E2" s="75"/>
      <c r="F2" s="75"/>
      <c r="G2" s="75"/>
      <c r="H2" s="75"/>
      <c r="I2" s="75"/>
      <c r="J2" s="75"/>
    </row>
    <row r="3" spans="1:10" ht="15.6" x14ac:dyDescent="0.3">
      <c r="A3" s="5"/>
      <c r="B3" s="76" t="s">
        <v>50</v>
      </c>
      <c r="C3" s="76"/>
      <c r="D3" s="76"/>
      <c r="E3" s="76"/>
      <c r="F3" s="76"/>
      <c r="G3" s="76"/>
      <c r="H3" s="76"/>
      <c r="I3" s="76"/>
      <c r="J3" s="5"/>
    </row>
    <row r="4" spans="1:10" ht="15.6" x14ac:dyDescent="0.3">
      <c r="A4" s="76" t="s">
        <v>51</v>
      </c>
      <c r="B4" s="76"/>
      <c r="C4" s="76"/>
      <c r="D4" s="76"/>
      <c r="E4" s="76"/>
      <c r="F4" s="76"/>
      <c r="G4" s="76"/>
      <c r="H4" s="76"/>
      <c r="I4" s="76"/>
      <c r="J4" s="76"/>
    </row>
    <row r="6" spans="1:10" ht="31.8" customHeight="1" x14ac:dyDescent="0.25">
      <c r="A6" s="38" t="s">
        <v>0</v>
      </c>
      <c r="B6" s="39" t="s">
        <v>1</v>
      </c>
      <c r="C6" s="40" t="s">
        <v>2</v>
      </c>
      <c r="D6" s="41" t="s">
        <v>3</v>
      </c>
      <c r="E6" s="42" t="s">
        <v>4</v>
      </c>
      <c r="F6" s="42" t="s">
        <v>5</v>
      </c>
      <c r="G6" s="42" t="s">
        <v>6</v>
      </c>
      <c r="H6" s="43" t="s">
        <v>7</v>
      </c>
      <c r="I6" s="44" t="s">
        <v>8</v>
      </c>
      <c r="J6" s="43" t="s">
        <v>9</v>
      </c>
    </row>
    <row r="7" spans="1:10" ht="28.8" customHeight="1" x14ac:dyDescent="0.25">
      <c r="A7" s="72" t="s">
        <v>52</v>
      </c>
      <c r="B7" s="45" t="s">
        <v>53</v>
      </c>
      <c r="C7" s="47">
        <v>41919027665</v>
      </c>
      <c r="D7" s="48">
        <v>46079</v>
      </c>
      <c r="E7" s="49">
        <v>110991.6</v>
      </c>
      <c r="F7" s="50"/>
      <c r="G7" s="50">
        <f>+E7-F7</f>
        <v>110991.6</v>
      </c>
      <c r="H7" s="51" t="s">
        <v>54</v>
      </c>
      <c r="I7" s="45">
        <v>237203</v>
      </c>
      <c r="J7" s="45" t="s">
        <v>86</v>
      </c>
    </row>
    <row r="8" spans="1:10" ht="20.399999999999999" customHeight="1" x14ac:dyDescent="0.25">
      <c r="A8" s="68" t="s">
        <v>55</v>
      </c>
      <c r="B8" s="45" t="s">
        <v>56</v>
      </c>
      <c r="C8" s="47">
        <v>41917093316</v>
      </c>
      <c r="D8" s="48">
        <v>46079</v>
      </c>
      <c r="E8" s="49">
        <f>24108.42+206.08+5977.79</f>
        <v>30292.29</v>
      </c>
      <c r="F8" s="50"/>
      <c r="G8" s="50">
        <f t="shared" ref="G8:G28" si="0">+E8-F8</f>
        <v>30292.29</v>
      </c>
      <c r="H8" s="52" t="s">
        <v>57</v>
      </c>
      <c r="I8" s="45">
        <v>237104</v>
      </c>
      <c r="J8" s="45" t="s">
        <v>87</v>
      </c>
    </row>
    <row r="9" spans="1:10" ht="37.799999999999997" customHeight="1" x14ac:dyDescent="0.25">
      <c r="A9" s="68" t="s">
        <v>58</v>
      </c>
      <c r="B9" s="45" t="s">
        <v>59</v>
      </c>
      <c r="C9" s="47">
        <v>41917116525</v>
      </c>
      <c r="D9" s="48">
        <v>46079</v>
      </c>
      <c r="E9" s="49">
        <v>20000</v>
      </c>
      <c r="F9" s="50"/>
      <c r="G9" s="50">
        <f t="shared" si="0"/>
        <v>20000</v>
      </c>
      <c r="H9" s="53" t="s">
        <v>60</v>
      </c>
      <c r="I9" s="45">
        <v>221701</v>
      </c>
      <c r="J9" s="45" t="s">
        <v>88</v>
      </c>
    </row>
    <row r="10" spans="1:10" ht="37.799999999999997" customHeight="1" x14ac:dyDescent="0.25">
      <c r="A10" s="68" t="s">
        <v>61</v>
      </c>
      <c r="B10" s="51" t="s">
        <v>62</v>
      </c>
      <c r="C10" s="47">
        <v>41917175288</v>
      </c>
      <c r="D10" s="48">
        <v>46079</v>
      </c>
      <c r="E10" s="49">
        <v>16654.060000000001</v>
      </c>
      <c r="F10" s="50"/>
      <c r="G10" s="50">
        <f t="shared" si="0"/>
        <v>16654.060000000001</v>
      </c>
      <c r="H10" s="51" t="s">
        <v>63</v>
      </c>
      <c r="I10" s="45">
        <v>227107</v>
      </c>
      <c r="J10" s="45" t="s">
        <v>89</v>
      </c>
    </row>
    <row r="11" spans="1:10" ht="37.799999999999997" customHeight="1" x14ac:dyDescent="0.25">
      <c r="A11" s="69" t="s">
        <v>38</v>
      </c>
      <c r="B11" s="51" t="s">
        <v>27</v>
      </c>
      <c r="C11" s="47">
        <v>41917215087</v>
      </c>
      <c r="D11" s="48">
        <v>46079</v>
      </c>
      <c r="E11" s="49">
        <f>5540+5610</f>
        <v>11150</v>
      </c>
      <c r="F11" s="50">
        <v>557.5</v>
      </c>
      <c r="G11" s="50">
        <f t="shared" si="0"/>
        <v>10592.5</v>
      </c>
      <c r="H11" s="53" t="s">
        <v>23</v>
      </c>
      <c r="I11" s="45">
        <v>231101</v>
      </c>
      <c r="J11" s="45" t="s">
        <v>90</v>
      </c>
    </row>
    <row r="12" spans="1:10" ht="37.799999999999997" customHeight="1" x14ac:dyDescent="0.25">
      <c r="A12" s="69" t="s">
        <v>36</v>
      </c>
      <c r="B12" s="51" t="s">
        <v>25</v>
      </c>
      <c r="C12" s="47">
        <v>41917240546</v>
      </c>
      <c r="D12" s="48">
        <v>46079</v>
      </c>
      <c r="E12" s="49">
        <f>8207.68+2587</f>
        <v>10794.68</v>
      </c>
      <c r="F12" s="50"/>
      <c r="G12" s="50">
        <f t="shared" si="0"/>
        <v>10794.68</v>
      </c>
      <c r="H12" s="51" t="s">
        <v>21</v>
      </c>
      <c r="I12" s="45">
        <v>221501</v>
      </c>
      <c r="J12" s="45" t="s">
        <v>91</v>
      </c>
    </row>
    <row r="13" spans="1:10" ht="37.799999999999997" customHeight="1" x14ac:dyDescent="0.25">
      <c r="A13" s="68" t="s">
        <v>37</v>
      </c>
      <c r="B13" s="51" t="s">
        <v>26</v>
      </c>
      <c r="C13" s="47">
        <v>41917278218</v>
      </c>
      <c r="D13" s="48">
        <v>46079</v>
      </c>
      <c r="E13" s="49">
        <v>10000</v>
      </c>
      <c r="F13" s="50">
        <v>1000</v>
      </c>
      <c r="G13" s="50">
        <f t="shared" si="0"/>
        <v>9000</v>
      </c>
      <c r="H13" s="54" t="s">
        <v>22</v>
      </c>
      <c r="I13" s="45">
        <v>224201</v>
      </c>
      <c r="J13" s="45" t="s">
        <v>92</v>
      </c>
    </row>
    <row r="14" spans="1:10" ht="37.799999999999997" customHeight="1" x14ac:dyDescent="0.25">
      <c r="A14" s="69" t="s">
        <v>39</v>
      </c>
      <c r="B14" s="51" t="s">
        <v>28</v>
      </c>
      <c r="C14" s="47">
        <v>41917262043</v>
      </c>
      <c r="D14" s="48">
        <v>46079</v>
      </c>
      <c r="E14" s="49">
        <f>5281.25+4312.5</f>
        <v>9593.75</v>
      </c>
      <c r="F14" s="50">
        <v>479.69</v>
      </c>
      <c r="G14" s="50">
        <f t="shared" si="0"/>
        <v>9114.06</v>
      </c>
      <c r="H14" s="51" t="s">
        <v>24</v>
      </c>
      <c r="I14" s="45">
        <v>231101</v>
      </c>
      <c r="J14" s="45" t="s">
        <v>93</v>
      </c>
    </row>
    <row r="15" spans="1:10" ht="37.799999999999997" customHeight="1" x14ac:dyDescent="0.25">
      <c r="A15" s="69" t="s">
        <v>64</v>
      </c>
      <c r="B15" s="51" t="s">
        <v>65</v>
      </c>
      <c r="C15" s="47">
        <v>41917305382</v>
      </c>
      <c r="D15" s="48">
        <v>46079</v>
      </c>
      <c r="E15" s="49">
        <v>1200</v>
      </c>
      <c r="F15" s="50">
        <v>50.85</v>
      </c>
      <c r="G15" s="50">
        <f t="shared" si="0"/>
        <v>1149.1500000000001</v>
      </c>
      <c r="H15" s="51" t="s">
        <v>66</v>
      </c>
      <c r="I15" s="45">
        <v>227202</v>
      </c>
      <c r="J15" s="45" t="s">
        <v>94</v>
      </c>
    </row>
    <row r="16" spans="1:10" ht="30.6" customHeight="1" x14ac:dyDescent="0.25">
      <c r="A16" s="69" t="s">
        <v>43</v>
      </c>
      <c r="B16" s="55" t="s">
        <v>31</v>
      </c>
      <c r="C16" s="47">
        <v>41917327610</v>
      </c>
      <c r="D16" s="48">
        <v>46079</v>
      </c>
      <c r="E16" s="49">
        <f>2152.5+1537.5+1537.5+1537.5+1537.5+1537.5</f>
        <v>9840</v>
      </c>
      <c r="F16" s="50"/>
      <c r="G16" s="50">
        <f t="shared" si="0"/>
        <v>9840</v>
      </c>
      <c r="H16" s="53" t="s">
        <v>67</v>
      </c>
      <c r="I16" s="45">
        <v>223101</v>
      </c>
      <c r="J16" s="45" t="s">
        <v>49</v>
      </c>
    </row>
    <row r="17" spans="1:10" ht="35.4" customHeight="1" x14ac:dyDescent="0.25">
      <c r="A17" s="69" t="s">
        <v>45</v>
      </c>
      <c r="B17" s="55" t="s">
        <v>33</v>
      </c>
      <c r="C17" s="47">
        <v>41917349938</v>
      </c>
      <c r="D17" s="48">
        <v>46079</v>
      </c>
      <c r="E17" s="49">
        <f>1662.5+1662.5</f>
        <v>3325</v>
      </c>
      <c r="F17" s="50"/>
      <c r="G17" s="50">
        <f t="shared" si="0"/>
        <v>3325</v>
      </c>
      <c r="H17" s="53" t="s">
        <v>68</v>
      </c>
      <c r="I17" s="45">
        <v>223101</v>
      </c>
      <c r="J17" s="45" t="s">
        <v>49</v>
      </c>
    </row>
    <row r="18" spans="1:10" ht="36" customHeight="1" x14ac:dyDescent="0.25">
      <c r="A18" s="69" t="s">
        <v>69</v>
      </c>
      <c r="B18" s="55" t="s">
        <v>70</v>
      </c>
      <c r="C18" s="47">
        <v>41917366016</v>
      </c>
      <c r="D18" s="48">
        <v>46079</v>
      </c>
      <c r="E18" s="49">
        <f>1312.5+1837.5</f>
        <v>3150</v>
      </c>
      <c r="F18" s="50"/>
      <c r="G18" s="50">
        <f t="shared" si="0"/>
        <v>3150</v>
      </c>
      <c r="H18" s="53" t="s">
        <v>68</v>
      </c>
      <c r="I18" s="45">
        <v>223101</v>
      </c>
      <c r="J18" s="45" t="s">
        <v>49</v>
      </c>
    </row>
    <row r="19" spans="1:10" ht="33.6" customHeight="1" x14ac:dyDescent="0.25">
      <c r="A19" s="69" t="s">
        <v>46</v>
      </c>
      <c r="B19" s="56" t="s">
        <v>34</v>
      </c>
      <c r="C19" s="47">
        <v>41917380665</v>
      </c>
      <c r="D19" s="48">
        <v>46079</v>
      </c>
      <c r="E19" s="49">
        <f>1435+1662.5</f>
        <v>3097.5</v>
      </c>
      <c r="F19" s="50"/>
      <c r="G19" s="50">
        <f t="shared" si="0"/>
        <v>3097.5</v>
      </c>
      <c r="H19" s="53" t="s">
        <v>71</v>
      </c>
      <c r="I19" s="45">
        <v>223101</v>
      </c>
      <c r="J19" s="45" t="s">
        <v>49</v>
      </c>
    </row>
    <row r="20" spans="1:10" ht="32.4" customHeight="1" x14ac:dyDescent="0.25">
      <c r="A20" s="69" t="s">
        <v>40</v>
      </c>
      <c r="B20" s="56" t="s">
        <v>29</v>
      </c>
      <c r="C20" s="47">
        <v>41917401110</v>
      </c>
      <c r="D20" s="48">
        <v>46079</v>
      </c>
      <c r="E20" s="49">
        <f>1437.5+1437.5</f>
        <v>2875</v>
      </c>
      <c r="F20" s="50"/>
      <c r="G20" s="50">
        <f t="shared" si="0"/>
        <v>2875</v>
      </c>
      <c r="H20" s="53" t="s">
        <v>67</v>
      </c>
      <c r="I20" s="45">
        <v>223101</v>
      </c>
      <c r="J20" s="45" t="s">
        <v>49</v>
      </c>
    </row>
    <row r="21" spans="1:10" ht="34.200000000000003" customHeight="1" x14ac:dyDescent="0.25">
      <c r="A21" s="69" t="s">
        <v>42</v>
      </c>
      <c r="B21" s="56" t="s">
        <v>30</v>
      </c>
      <c r="C21" s="47">
        <v>41917415000</v>
      </c>
      <c r="D21" s="48">
        <v>46079</v>
      </c>
      <c r="E21" s="49">
        <v>1662.5</v>
      </c>
      <c r="F21" s="50"/>
      <c r="G21" s="50">
        <f t="shared" si="0"/>
        <v>1662.5</v>
      </c>
      <c r="H21" s="53" t="s">
        <v>68</v>
      </c>
      <c r="I21" s="45">
        <v>223101</v>
      </c>
      <c r="J21" s="45" t="s">
        <v>49</v>
      </c>
    </row>
    <row r="22" spans="1:10" ht="31.2" customHeight="1" x14ac:dyDescent="0.25">
      <c r="A22" s="69" t="s">
        <v>72</v>
      </c>
      <c r="B22" s="56" t="s">
        <v>73</v>
      </c>
      <c r="C22" s="47">
        <v>41917492034</v>
      </c>
      <c r="D22" s="48">
        <v>46079</v>
      </c>
      <c r="E22" s="49">
        <v>1662.5</v>
      </c>
      <c r="F22" s="50"/>
      <c r="G22" s="50">
        <f t="shared" si="0"/>
        <v>1662.5</v>
      </c>
      <c r="H22" s="53" t="s">
        <v>68</v>
      </c>
      <c r="I22" s="45">
        <v>223101</v>
      </c>
      <c r="J22" s="45" t="s">
        <v>49</v>
      </c>
    </row>
    <row r="23" spans="1:10" ht="32.4" customHeight="1" x14ac:dyDescent="0.25">
      <c r="A23" s="69" t="s">
        <v>44</v>
      </c>
      <c r="B23" s="55" t="s">
        <v>32</v>
      </c>
      <c r="C23" s="47">
        <v>41918270977</v>
      </c>
      <c r="D23" s="48">
        <v>46079</v>
      </c>
      <c r="E23" s="49">
        <v>1662.5</v>
      </c>
      <c r="F23" s="50"/>
      <c r="G23" s="50">
        <f t="shared" si="0"/>
        <v>1662.5</v>
      </c>
      <c r="H23" s="53" t="s">
        <v>74</v>
      </c>
      <c r="I23" s="45">
        <v>223101</v>
      </c>
      <c r="J23" s="45" t="s">
        <v>49</v>
      </c>
    </row>
    <row r="24" spans="1:10" ht="33" customHeight="1" x14ac:dyDescent="0.25">
      <c r="A24" s="69" t="s">
        <v>75</v>
      </c>
      <c r="B24" s="55" t="s">
        <v>76</v>
      </c>
      <c r="C24" s="47">
        <v>41918298673</v>
      </c>
      <c r="D24" s="48">
        <v>46079</v>
      </c>
      <c r="E24" s="49">
        <v>1312.5</v>
      </c>
      <c r="F24" s="50"/>
      <c r="G24" s="50">
        <f t="shared" si="0"/>
        <v>1312.5</v>
      </c>
      <c r="H24" s="53" t="s">
        <v>77</v>
      </c>
      <c r="I24" s="45">
        <v>223101</v>
      </c>
      <c r="J24" s="45" t="s">
        <v>49</v>
      </c>
    </row>
    <row r="25" spans="1:10" ht="28.2" customHeight="1" x14ac:dyDescent="0.25">
      <c r="A25" s="69" t="s">
        <v>41</v>
      </c>
      <c r="B25" s="55" t="s">
        <v>78</v>
      </c>
      <c r="C25" s="47">
        <v>41918387354</v>
      </c>
      <c r="D25" s="48">
        <v>46079</v>
      </c>
      <c r="E25" s="49">
        <v>1312.5</v>
      </c>
      <c r="F25" s="50"/>
      <c r="G25" s="50">
        <f t="shared" si="0"/>
        <v>1312.5</v>
      </c>
      <c r="H25" s="53" t="s">
        <v>79</v>
      </c>
      <c r="I25" s="45">
        <v>223101</v>
      </c>
      <c r="J25" s="45" t="s">
        <v>49</v>
      </c>
    </row>
    <row r="26" spans="1:10" ht="35.4" customHeight="1" x14ac:dyDescent="0.25">
      <c r="A26" s="69" t="s">
        <v>80</v>
      </c>
      <c r="B26" s="55" t="s">
        <v>81</v>
      </c>
      <c r="C26" s="47">
        <v>41918331178</v>
      </c>
      <c r="D26" s="48">
        <v>46079</v>
      </c>
      <c r="E26" s="49">
        <v>1187.5</v>
      </c>
      <c r="F26" s="50"/>
      <c r="G26" s="50">
        <f t="shared" si="0"/>
        <v>1187.5</v>
      </c>
      <c r="H26" s="53" t="s">
        <v>68</v>
      </c>
      <c r="I26" s="45">
        <v>223101</v>
      </c>
      <c r="J26" s="45" t="s">
        <v>49</v>
      </c>
    </row>
    <row r="27" spans="1:10" ht="31.8" customHeight="1" x14ac:dyDescent="0.25">
      <c r="A27" s="70" t="s">
        <v>82</v>
      </c>
      <c r="B27" s="51" t="s">
        <v>83</v>
      </c>
      <c r="C27" s="47">
        <v>41918344272</v>
      </c>
      <c r="D27" s="48">
        <v>46079</v>
      </c>
      <c r="E27" s="49">
        <v>1187.5</v>
      </c>
      <c r="F27" s="50"/>
      <c r="G27" s="50">
        <f t="shared" si="0"/>
        <v>1187.5</v>
      </c>
      <c r="H27" s="53" t="s">
        <v>68</v>
      </c>
      <c r="I27" s="45">
        <v>223101</v>
      </c>
      <c r="J27" s="45" t="s">
        <v>49</v>
      </c>
    </row>
    <row r="28" spans="1:10" ht="31.2" customHeight="1" x14ac:dyDescent="0.25">
      <c r="A28" s="69" t="s">
        <v>84</v>
      </c>
      <c r="B28" s="56" t="s">
        <v>85</v>
      </c>
      <c r="C28" s="47">
        <v>41918364097</v>
      </c>
      <c r="D28" s="48">
        <v>46079</v>
      </c>
      <c r="E28" s="49">
        <v>1187.5</v>
      </c>
      <c r="F28" s="50"/>
      <c r="G28" s="50">
        <f t="shared" si="0"/>
        <v>1187.5</v>
      </c>
      <c r="H28" s="53" t="s">
        <v>68</v>
      </c>
      <c r="I28" s="45">
        <v>223101</v>
      </c>
      <c r="J28" s="45" t="s">
        <v>49</v>
      </c>
    </row>
    <row r="29" spans="1:10" ht="32.4" customHeight="1" x14ac:dyDescent="0.25">
      <c r="A29" s="69" t="s">
        <v>10</v>
      </c>
      <c r="B29" s="57" t="s">
        <v>35</v>
      </c>
      <c r="C29" s="47">
        <v>41919292163</v>
      </c>
      <c r="D29" s="48">
        <v>46079</v>
      </c>
      <c r="E29" s="58"/>
      <c r="F29" s="50"/>
      <c r="G29" s="50">
        <f>+F31</f>
        <v>2088.04</v>
      </c>
      <c r="H29" s="47" t="s">
        <v>11</v>
      </c>
      <c r="I29" s="45">
        <v>228801</v>
      </c>
      <c r="J29" s="45" t="s">
        <v>95</v>
      </c>
    </row>
    <row r="30" spans="1:10" ht="31.8" customHeight="1" x14ac:dyDescent="0.25">
      <c r="A30" s="69" t="s">
        <v>12</v>
      </c>
      <c r="B30" s="59" t="s">
        <v>20</v>
      </c>
      <c r="C30" s="60"/>
      <c r="D30" s="61"/>
      <c r="E30" s="62">
        <v>633.07000000000005</v>
      </c>
      <c r="F30" s="63"/>
      <c r="G30" s="50">
        <f>+E30</f>
        <v>633.07000000000005</v>
      </c>
      <c r="H30" s="60" t="s">
        <v>13</v>
      </c>
      <c r="I30" s="45">
        <v>228201</v>
      </c>
      <c r="J30" s="46" t="s">
        <v>14</v>
      </c>
    </row>
    <row r="31" spans="1:10" ht="20.399999999999999" x14ac:dyDescent="0.35">
      <c r="A31" s="71"/>
      <c r="B31" s="64" t="s">
        <v>15</v>
      </c>
      <c r="C31" s="65"/>
      <c r="D31" s="66"/>
      <c r="E31" s="67">
        <f>SUM(E7:E30)</f>
        <v>254771.95</v>
      </c>
      <c r="F31" s="67">
        <f>SUM(F7:F30)</f>
        <v>2088.04</v>
      </c>
      <c r="G31" s="67">
        <f>+E31</f>
        <v>254771.95</v>
      </c>
      <c r="H31" s="8"/>
      <c r="I31" s="9"/>
      <c r="J31" s="9"/>
    </row>
    <row r="32" spans="1:10" ht="13.8" x14ac:dyDescent="0.25">
      <c r="A32" s="10"/>
      <c r="B32" s="11"/>
      <c r="C32" s="12"/>
      <c r="D32" s="7"/>
      <c r="E32" s="13"/>
      <c r="F32" s="13"/>
      <c r="G32" s="13"/>
      <c r="H32" s="14"/>
      <c r="I32" s="7"/>
      <c r="J32" s="7"/>
    </row>
    <row r="33" spans="1:10" ht="13.8" x14ac:dyDescent="0.25">
      <c r="A33" s="10"/>
      <c r="B33" s="11"/>
      <c r="C33" s="12"/>
      <c r="D33" s="7"/>
      <c r="E33" s="13"/>
      <c r="F33" s="13"/>
      <c r="G33" s="13"/>
      <c r="H33" s="14"/>
      <c r="I33" s="7"/>
      <c r="J33" s="7"/>
    </row>
    <row r="34" spans="1:10" ht="15.6" x14ac:dyDescent="0.3">
      <c r="A34" s="16"/>
      <c r="B34" s="17"/>
      <c r="C34" s="18"/>
      <c r="D34" s="18"/>
      <c r="E34" s="19"/>
      <c r="F34" s="20"/>
      <c r="G34" s="21"/>
      <c r="H34" s="20"/>
      <c r="I34" s="3"/>
      <c r="J34" s="3"/>
    </row>
    <row r="35" spans="1:10" ht="15.6" x14ac:dyDescent="0.3">
      <c r="A35" s="22"/>
      <c r="B35" s="23" t="s">
        <v>16</v>
      </c>
      <c r="C35" s="22"/>
      <c r="D35" s="22"/>
      <c r="E35" s="24"/>
      <c r="F35" s="25"/>
      <c r="G35" s="23" t="s">
        <v>17</v>
      </c>
      <c r="H35" s="23"/>
      <c r="I35" s="26"/>
      <c r="J35" s="15"/>
    </row>
    <row r="36" spans="1:10" ht="15.6" x14ac:dyDescent="0.3">
      <c r="A36" s="22"/>
      <c r="B36" s="23" t="s">
        <v>18</v>
      </c>
      <c r="C36" s="22"/>
      <c r="D36" s="28"/>
      <c r="E36" s="24"/>
      <c r="F36" s="25"/>
      <c r="G36" s="23" t="s">
        <v>19</v>
      </c>
      <c r="H36" s="23"/>
      <c r="I36" s="26"/>
      <c r="J36" s="15"/>
    </row>
    <row r="37" spans="1:10" ht="15.6" x14ac:dyDescent="0.3">
      <c r="A37" s="1"/>
      <c r="B37" s="29"/>
      <c r="C37" s="30"/>
      <c r="D37" s="31"/>
      <c r="E37" s="73"/>
      <c r="F37" s="73"/>
      <c r="G37" s="73"/>
      <c r="H37" s="32"/>
      <c r="I37" s="4"/>
      <c r="J37" s="4"/>
    </row>
    <row r="38" spans="1:10" ht="14.4" x14ac:dyDescent="0.3">
      <c r="A38" s="1"/>
      <c r="B38" s="33"/>
      <c r="C38" s="30"/>
      <c r="D38" s="6"/>
      <c r="E38" s="34"/>
      <c r="F38" s="35"/>
      <c r="G38" s="35"/>
      <c r="H38" s="36"/>
      <c r="I38" s="4"/>
      <c r="J38" s="4"/>
    </row>
    <row r="39" spans="1:10" ht="14.4" x14ac:dyDescent="0.3">
      <c r="A39" s="1"/>
      <c r="B39" s="33"/>
      <c r="C39" s="30"/>
      <c r="D39" s="4"/>
      <c r="E39" s="37"/>
      <c r="F39" s="27"/>
      <c r="G39" s="27"/>
      <c r="H39" s="2"/>
      <c r="I39" s="4"/>
      <c r="J39" s="4"/>
    </row>
  </sheetData>
  <mergeCells count="5">
    <mergeCell ref="A1:J1"/>
    <mergeCell ref="A2:J2"/>
    <mergeCell ref="B3:I3"/>
    <mergeCell ref="A4:J4"/>
    <mergeCell ref="E37:G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FEBRERO-2026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2026-01-07T12:41:01Z</cp:lastPrinted>
  <dcterms:created xsi:type="dcterms:W3CDTF">2021-02-04T18:18:52Z</dcterms:created>
  <dcterms:modified xsi:type="dcterms:W3CDTF">2026-03-03T16:37:47Z</dcterms:modified>
</cp:coreProperties>
</file>