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<sst xmlns="http://schemas.openxmlformats.org/spreadsheetml/2006/main" count="106" uniqueCount="106">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</sst>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* #,##0_);_(* \(#,##0\);_(* &quot;-&quot;??_);_(@_)"/>
    <numFmt numFmtId="166" formatCode="#,##0.00;[Red]#,##0.00"/>
    <numFmt numFmtId="167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11" fillId="0" borderId="0" xfId="23"/>
    <xf numFmtId="43" fontId="20" fillId="0" borderId="0" xfId="24" applyFont="1" applyBorder="1" applyAlignment="1">
      <alignment vertical="center" wrapText="1"/>
    </xf>
    <xf numFmtId="0" fontId="21" fillId="0" borderId="0" xfId="23" applyFont="1"/>
    <xf numFmtId="43" fontId="22" fillId="0" borderId="0" xfId="24" applyFont="1"/>
    <xf numFmtId="43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43" fontId="0" fillId="0" borderId="0" xfId="24" applyFont="1"/>
    <xf numFmtId="43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43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5" fontId="17" fillId="0" borderId="0" xfId="24" applyNumberFormat="1" applyFont="1" applyAlignment="1">
      <alignment vertical="center"/>
    </xf>
    <xf numFmtId="165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5" fontId="16" fillId="0" borderId="0" xfId="24" applyNumberFormat="1" applyFont="1" applyAlignment="1">
      <alignment vertical="center"/>
    </xf>
    <xf numFmtId="165" fontId="16" fillId="0" borderId="0" xfId="23" applyNumberFormat="1" applyFont="1" applyAlignment="1">
      <alignment vertical="center" wrapText="1"/>
    </xf>
    <xf numFmtId="43" fontId="16" fillId="0" borderId="0" xfId="24" applyFont="1" applyAlignment="1">
      <alignment vertical="center" wrapText="1"/>
    </xf>
    <xf numFmtId="165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43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43" fontId="20" fillId="4" borderId="1" xfId="24" applyFont="1" applyFill="1" applyBorder="1" applyAlignment="1">
      <alignment horizontal="center" vertical="center" wrapText="1"/>
    </xf>
    <xf numFmtId="43" fontId="20" fillId="3" borderId="1" xfId="24" applyFont="1" applyFill="1" applyBorder="1" applyAlignment="1">
      <alignment horizontal="center" vertical="center" wrapText="1"/>
    </xf>
    <xf numFmtId="0" fontId="17" fillId="0" borderId="0" xfId="23" applyFont="1" applyAlignment="1">
      <alignment horizontal="left" vertical="center" wrapText="1"/>
    </xf>
    <xf numFmtId="165" fontId="17" fillId="0" borderId="0" xfId="23" applyNumberFormat="1" applyFont="1" applyAlignment="1">
      <alignment vertical="center"/>
    </xf>
    <xf numFmtId="165" fontId="16" fillId="0" borderId="2" xfId="23" applyNumberFormat="1" applyFont="1" applyBorder="1" applyAlignment="1">
      <alignment vertical="center" wrapText="1"/>
    </xf>
    <xf numFmtId="43" fontId="16" fillId="0" borderId="2" xfId="24" applyFont="1" applyBorder="1" applyAlignment="1">
      <alignment vertical="center" wrapText="1"/>
    </xf>
    <xf numFmtId="43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5" fontId="16" fillId="4" borderId="1" xfId="23" applyNumberFormat="1" applyFont="1" applyFill="1" applyBorder="1" applyAlignment="1">
      <alignment horizontal="center" vertical="center" wrapText="1"/>
    </xf>
    <xf numFmtId="43" fontId="16" fillId="4" borderId="1" xfId="24" applyFont="1" applyFill="1" applyBorder="1" applyAlignment="1">
      <alignment horizontal="center" vertical="center" wrapText="1"/>
    </xf>
    <xf numFmtId="43" fontId="20" fillId="5" borderId="0" xfId="24" applyFont="1" applyFill="1" applyBorder="1" applyAlignment="1">
      <alignment horizontal="center" vertical="center" wrapText="1"/>
    </xf>
    <xf numFmtId="0" fontId="16" fillId="0" borderId="0" xfId="23" applyFont="1" applyBorder="1" applyAlignment="1">
      <alignment horizontal="left" vertical="center" wrapText="1"/>
    </xf>
    <xf numFmtId="43" fontId="16" fillId="0" borderId="0" xfId="24" applyFont="1" applyBorder="1" applyAlignment="1">
      <alignment horizontal="left" vertical="center" wrapText="1"/>
    </xf>
    <xf numFmtId="0" fontId="20" fillId="0" borderId="0" xfId="23" applyFont="1" applyBorder="1" applyAlignment="1">
      <alignment horizontal="center" vertical="center" wrapText="1"/>
    </xf>
    <xf numFmtId="0" fontId="21" fillId="0" borderId="0" xfId="23" applyFont="1" applyBorder="1"/>
    <xf numFmtId="0" fontId="20" fillId="0" borderId="0" xfId="23" applyFont="1" applyBorder="1"/>
    <xf numFmtId="0" fontId="21" fillId="0" borderId="0" xfId="23" applyFont="1" applyBorder="1" applyAlignment="1">
      <alignment horizontal="left"/>
    </xf>
    <xf numFmtId="0" fontId="21" fillId="0" borderId="0" xfId="23" applyFont="1" applyBorder="1" applyAlignment="1">
      <alignment horizontal="center" vertical="center"/>
    </xf>
    <xf numFmtId="43" fontId="22" fillId="0" borderId="0" xfId="24" applyFont="1" applyBorder="1" applyAlignment="1"/>
    <xf numFmtId="0" fontId="21" fillId="0" borderId="0" xfId="23" applyFont="1" applyBorder="1" applyAlignment="1">
      <alignment horizontal="center" vertical="center"/>
    </xf>
    <xf numFmtId="0" fontId="21" fillId="0" borderId="0" xfId="23" applyFont="1" applyBorder="1" applyAlignment="1">
      <alignment horizontal="center"/>
    </xf>
    <xf numFmtId="43" fontId="21" fillId="0" borderId="0" xfId="24" applyFont="1" applyBorder="1" applyAlignment="1">
      <alignment horizontal="center"/>
    </xf>
    <xf numFmtId="43" fontId="21" fillId="0" borderId="0" xfId="24" applyFont="1" applyBorder="1"/>
    <xf numFmtId="43" fontId="22" fillId="0" borderId="0" xfId="24" applyFont="1" applyBorder="1"/>
    <xf numFmtId="0" fontId="20" fillId="5" borderId="0" xfId="23" applyFont="1" applyFill="1" applyBorder="1" applyAlignment="1">
      <alignment vertical="center" wrapText="1"/>
    </xf>
    <xf numFmtId="0" fontId="20" fillId="5" borderId="0" xfId="23" applyFont="1" applyFill="1" applyBorder="1" applyAlignment="1">
      <alignment horizontal="center" vertical="center" wrapText="1"/>
    </xf>
    <xf numFmtId="0" fontId="20" fillId="0" borderId="0" xfId="23" applyFont="1" applyBorder="1" applyAlignment="1">
      <alignment horizontal="left" vertical="center" wrapText="1"/>
    </xf>
    <xf numFmtId="43" fontId="20" fillId="0" borderId="0" xfId="24" applyFont="1" applyBorder="1" applyAlignment="1">
      <alignment vertical="center"/>
    </xf>
    <xf numFmtId="4" fontId="20" fillId="0" borderId="0" xfId="24" applyNumberFormat="1" applyFont="1" applyBorder="1" applyAlignment="1">
      <alignment vertical="center" wrapText="1"/>
    </xf>
    <xf numFmtId="0" fontId="21" fillId="0" borderId="0" xfId="23" applyFont="1" applyBorder="1" applyAlignment="1">
      <alignment horizontal="left" vertical="center" wrapText="1" indent="2"/>
    </xf>
    <xf numFmtId="43" fontId="21" fillId="0" borderId="0" xfId="24" applyFont="1" applyBorder="1" applyAlignment="1">
      <alignment vertical="center"/>
    </xf>
    <xf numFmtId="43" fontId="21" fillId="0" borderId="0" xfId="24" applyFont="1" applyBorder="1" applyAlignment="1">
      <alignment vertical="center" wrapText="1"/>
    </xf>
    <xf numFmtId="4" fontId="21" fillId="0" borderId="0" xfId="24" applyNumberFormat="1" applyFont="1" applyBorder="1" applyAlignment="1">
      <alignment vertical="center"/>
    </xf>
    <xf numFmtId="43" fontId="21" fillId="0" borderId="0" xfId="23" applyNumberFormat="1" applyFont="1" applyBorder="1" applyAlignment="1">
      <alignment vertical="center" wrapText="1"/>
    </xf>
    <xf numFmtId="43" fontId="21" fillId="0" borderId="0" xfId="23" applyNumberFormat="1" applyFont="1" applyBorder="1" applyAlignment="1">
      <alignment vertical="center"/>
    </xf>
    <xf numFmtId="0" fontId="17" fillId="0" borderId="0" xfId="23" applyFont="1" applyBorder="1" applyAlignment="1">
      <alignment horizontal="left" vertical="center" wrapText="1" indent="2"/>
    </xf>
    <xf numFmtId="43" fontId="17" fillId="0" borderId="0" xfId="24" applyFont="1" applyBorder="1" applyAlignment="1">
      <alignment vertical="center"/>
    </xf>
    <xf numFmtId="43" fontId="17" fillId="0" borderId="0" xfId="23" applyNumberFormat="1" applyFont="1" applyBorder="1" applyAlignment="1">
      <alignment vertical="center" wrapText="1"/>
    </xf>
    <xf numFmtId="165" fontId="17" fillId="0" borderId="0" xfId="23" applyNumberFormat="1" applyFont="1" applyBorder="1" applyAlignment="1">
      <alignment vertical="center" wrapText="1"/>
    </xf>
    <xf numFmtId="0" fontId="11" fillId="0" borderId="0" xfId="23" applyBorder="1"/>
    <xf numFmtId="43" fontId="17" fillId="0" borderId="0" xfId="1" applyFont="1" applyBorder="1" applyAlignment="1">
      <alignment vertical="center" wrapText="1"/>
    </xf>
    <xf numFmtId="43" fontId="20" fillId="0" borderId="0" xfId="23" applyNumberFormat="1" applyFont="1" applyBorder="1" applyAlignment="1">
      <alignment vertical="center" wrapText="1"/>
    </xf>
    <xf numFmtId="4" fontId="20" fillId="0" borderId="0" xfId="23" applyNumberFormat="1" applyFont="1" applyBorder="1" applyAlignment="1">
      <alignment vertical="center" wrapText="1"/>
    </xf>
    <xf numFmtId="43" fontId="21" fillId="0" borderId="0" xfId="24" applyFont="1" applyBorder="1" applyAlignment="1">
      <alignment horizontal="right" vertical="center"/>
    </xf>
    <xf numFmtId="4" fontId="21" fillId="0" borderId="0" xfId="24" applyNumberFormat="1" applyFont="1" applyBorder="1" applyAlignment="1">
      <alignment vertical="center" wrapText="1"/>
    </xf>
    <xf numFmtId="43" fontId="21" fillId="2" borderId="0" xfId="24" applyFont="1" applyFill="1" applyBorder="1" applyAlignment="1">
      <alignment vertical="center"/>
    </xf>
    <xf numFmtId="4" fontId="21" fillId="0" borderId="0" xfId="23" applyNumberFormat="1" applyFont="1" applyBorder="1" applyAlignment="1">
      <alignment vertical="center" wrapText="1"/>
    </xf>
    <xf numFmtId="165" fontId="20" fillId="0" borderId="0" xfId="23" applyNumberFormat="1" applyFont="1" applyBorder="1" applyAlignment="1">
      <alignment vertical="center" wrapText="1"/>
    </xf>
    <xf numFmtId="43" fontId="21" fillId="2" borderId="0" xfId="23" applyNumberFormat="1" applyFont="1" applyFill="1" applyBorder="1" applyAlignment="1">
      <alignment vertical="center"/>
    </xf>
    <xf numFmtId="165" fontId="21" fillId="0" borderId="0" xfId="23" applyNumberFormat="1" applyFont="1" applyBorder="1" applyAlignment="1">
      <alignment vertical="center" wrapText="1"/>
    </xf>
    <xf numFmtId="43" fontId="21" fillId="0" borderId="0" xfId="1" applyFont="1" applyBorder="1" applyAlignment="1">
      <alignment vertical="center" wrapText="1"/>
    </xf>
    <xf numFmtId="0" fontId="20" fillId="5" borderId="0" xfId="23" applyFont="1" applyFill="1" applyBorder="1" applyAlignment="1">
      <alignment horizontal="left" vertical="center" wrapText="1"/>
    </xf>
    <xf numFmtId="43" fontId="20" fillId="5" borderId="0" xfId="23" applyNumberFormat="1" applyFont="1" applyFill="1" applyBorder="1" applyAlignment="1">
      <alignment horizontal="center" vertical="center" wrapText="1"/>
    </xf>
    <xf numFmtId="166" fontId="20" fillId="5" borderId="0" xfId="23" applyNumberFormat="1" applyFont="1" applyFill="1" applyBorder="1" applyAlignment="1">
      <alignment horizontal="center" vertical="center" wrapText="1"/>
    </xf>
    <xf numFmtId="4" fontId="20" fillId="5" borderId="0" xfId="23" applyNumberFormat="1" applyFont="1" applyFill="1" applyBorder="1" applyAlignment="1">
      <alignment horizontal="center" vertical="center" wrapText="1"/>
    </xf>
    <xf numFmtId="165" fontId="20" fillId="5" borderId="0" xfId="23" applyNumberFormat="1" applyFont="1" applyFill="1" applyBorder="1" applyAlignment="1">
      <alignment horizontal="center" vertical="center" wrapText="1"/>
    </xf>
    <xf numFmtId="0" fontId="21" fillId="0" borderId="0" xfId="23" applyFont="1" applyBorder="1" applyAlignment="1">
      <alignment vertical="center"/>
    </xf>
    <xf numFmtId="165" fontId="21" fillId="0" borderId="0" xfId="23" applyNumberFormat="1" applyFont="1" applyBorder="1" applyAlignment="1">
      <alignment vertical="center"/>
    </xf>
    <xf numFmtId="43" fontId="21" fillId="0" borderId="0" xfId="23" applyNumberFormat="1" applyFont="1" applyBorder="1" applyAlignment="1">
      <alignment horizontal="center"/>
    </xf>
    <xf numFmtId="0" fontId="24" fillId="0" borderId="0" xfId="23" applyFont="1" applyBorder="1"/>
    <xf numFmtId="43" fontId="24" fillId="0" borderId="0" xfId="24" applyFont="1" applyBorder="1"/>
    <xf numFmtId="43" fontId="24" fillId="0" borderId="0" xfId="24" applyFont="1" applyBorder="1" applyAlignment="1">
      <alignment horizontal="center"/>
    </xf>
    <xf numFmtId="0" fontId="24" fillId="0" borderId="0" xfId="23" applyFont="1" applyBorder="1" applyAlignment="1">
      <alignment horizontal="center"/>
    </xf>
    <xf numFmtId="0" fontId="24" fillId="0" borderId="0" xfId="23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3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>
      <alignment vertical="center"/>
    </xf>
    <xf numFmtId="0" fontId="25" fillId="0" borderId="0" xfId="0" applyFont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165" fontId="21" fillId="0" borderId="0" xfId="23" applyNumberFormat="1" applyFont="1" applyBorder="1" applyAlignment="1">
      <alignment horizont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topLeftCell="B19" zoomScale="40" zoomScaleNormal="40" workbookViewId="0">
      <selection activeCell="J6" sqref="J6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4" customWidth="1"/>
    <col min="6" max="6" width="30.85546875" style="4" customWidth="1"/>
    <col min="7" max="7" width="30.85546875" style="3" customWidth="1"/>
    <col min="8" max="8" width="32.28515625" style="4" customWidth="1"/>
    <col min="9" max="9" width="28.7109375" style="3" customWidth="1"/>
    <col min="10" max="10" width="27.7109375" style="4" customWidth="1"/>
    <col min="11" max="11" width="30.85546875" style="4" customWidth="1"/>
    <col min="12" max="12" width="29.140625" style="3" customWidth="1"/>
    <col min="13" max="13" width="30.140625" style="4" bestFit="1" customWidth="1"/>
    <col min="14" max="14" width="27.85546875" style="4" customWidth="1"/>
    <col min="15" max="15" width="27.5703125" style="4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40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2"/>
      <c r="P1" s="41"/>
      <c r="Q1" s="42" t="s">
        <v>47</v>
      </c>
    </row>
    <row r="2" spans="1:28" ht="28.5" customHeight="1" x14ac:dyDescent="0.45">
      <c r="B2" s="40" t="s">
        <v>102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2"/>
      <c r="P2" s="41"/>
      <c r="Q2" s="43" t="s">
        <v>48</v>
      </c>
    </row>
    <row r="3" spans="1:28" x14ac:dyDescent="0.45">
      <c r="B3" s="40" t="s">
        <v>105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2"/>
      <c r="P3" s="41"/>
      <c r="Q3" s="43" t="s">
        <v>49</v>
      </c>
    </row>
    <row r="4" spans="1:28" ht="54" customHeight="1" x14ac:dyDescent="0.45">
      <c r="B4" s="40" t="s">
        <v>1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2"/>
      <c r="P4" s="41"/>
      <c r="Q4" s="43" t="s">
        <v>50</v>
      </c>
    </row>
    <row r="5" spans="1:28" x14ac:dyDescent="0.45"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5"/>
      <c r="P5" s="41"/>
      <c r="Q5" s="43" t="s">
        <v>51</v>
      </c>
    </row>
    <row r="6" spans="1:28" x14ac:dyDescent="0.45">
      <c r="B6" s="46"/>
      <c r="C6" s="47"/>
      <c r="D6" s="47"/>
      <c r="E6" s="48"/>
      <c r="F6" s="48"/>
      <c r="G6" s="47"/>
      <c r="H6" s="49"/>
      <c r="I6" s="41"/>
      <c r="J6" s="49"/>
      <c r="K6" s="49"/>
      <c r="L6" s="41"/>
      <c r="M6" s="49"/>
      <c r="N6" s="49"/>
      <c r="O6" s="50"/>
      <c r="P6" s="41"/>
      <c r="Q6" s="43" t="s">
        <v>52</v>
      </c>
    </row>
    <row r="7" spans="1:28" x14ac:dyDescent="0.45">
      <c r="B7" s="51" t="s">
        <v>3</v>
      </c>
      <c r="C7" s="52" t="s">
        <v>4</v>
      </c>
      <c r="D7" s="52" t="s">
        <v>5</v>
      </c>
      <c r="E7" s="37" t="s">
        <v>6</v>
      </c>
      <c r="F7" s="37" t="s">
        <v>7</v>
      </c>
      <c r="G7" s="52" t="s">
        <v>8</v>
      </c>
      <c r="H7" s="37" t="s">
        <v>9</v>
      </c>
      <c r="I7" s="52" t="s">
        <v>10</v>
      </c>
      <c r="J7" s="37" t="s">
        <v>11</v>
      </c>
      <c r="K7" s="37" t="s">
        <v>12</v>
      </c>
      <c r="L7" s="52" t="s">
        <v>13</v>
      </c>
      <c r="M7" s="37" t="s">
        <v>14</v>
      </c>
      <c r="N7" s="37" t="s">
        <v>15</v>
      </c>
      <c r="O7" s="37" t="s">
        <v>16</v>
      </c>
      <c r="P7" s="41"/>
      <c r="Q7" s="41"/>
      <c r="AA7" s="5">
        <f>SUM(S8:AA8)</f>
        <v>11.029108875781253</v>
      </c>
      <c r="AB7" s="5">
        <f>+AA7+AB8</f>
        <v>13.989108875781252</v>
      </c>
    </row>
    <row r="8" spans="1:28" s="1" customFormat="1" ht="26.25" hidden="1" x14ac:dyDescent="0.25">
      <c r="B8" s="38" t="s">
        <v>53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S8" s="7">
        <v>1</v>
      </c>
      <c r="T8" s="7">
        <v>1.05</v>
      </c>
      <c r="U8" s="7">
        <f t="shared" ref="U8:Z8" si="0">+T8*1.05</f>
        <v>1.1025</v>
      </c>
      <c r="V8" s="7">
        <f t="shared" si="0"/>
        <v>1.1576250000000001</v>
      </c>
      <c r="W8" s="7">
        <f t="shared" si="0"/>
        <v>1.2155062500000002</v>
      </c>
      <c r="X8" s="7">
        <f t="shared" si="0"/>
        <v>1.2762815625000004</v>
      </c>
      <c r="Y8" s="7">
        <f t="shared" si="0"/>
        <v>1.3400956406250004</v>
      </c>
      <c r="Z8" s="7">
        <f t="shared" si="0"/>
        <v>1.4071004226562505</v>
      </c>
      <c r="AA8" s="7">
        <v>1.48</v>
      </c>
      <c r="AB8" s="7">
        <f>+AA8*2</f>
        <v>2.96</v>
      </c>
    </row>
    <row r="9" spans="1:28" ht="26.25" customHeight="1" x14ac:dyDescent="0.45">
      <c r="B9" s="53" t="s">
        <v>17</v>
      </c>
      <c r="C9" s="54">
        <f>SUM(D9:O9)</f>
        <v>0</v>
      </c>
      <c r="D9" s="2">
        <f>D11+D10+D13+D14</f>
        <v>0</v>
      </c>
      <c r="E9" s="2">
        <f>+E11+E14+E10</f>
        <v>0</v>
      </c>
      <c r="F9" s="2">
        <f>+F10+F11+F14</f>
        <v>0</v>
      </c>
      <c r="G9" s="2">
        <f>+G10+G11+G14</f>
        <v>0</v>
      </c>
      <c r="H9" s="2">
        <f>+H11+H14+H10</f>
        <v>0</v>
      </c>
      <c r="I9" s="2">
        <f>+I10+I11+I14</f>
        <v>0</v>
      </c>
      <c r="J9" s="2">
        <f>+J10+J11+J14</f>
        <v>0</v>
      </c>
      <c r="K9" s="2">
        <f>+K10+K11+K14</f>
        <v>0</v>
      </c>
      <c r="L9" s="55">
        <f>L10+L11+L13+L14</f>
        <v>0</v>
      </c>
      <c r="M9" s="2">
        <f>+M10+M11+M14</f>
        <v>0</v>
      </c>
      <c r="N9" s="55">
        <v>0</v>
      </c>
      <c r="O9" s="55">
        <f>+O14+O11+O10+O13</f>
        <v>0</v>
      </c>
      <c r="P9" s="41"/>
      <c r="Q9" s="41"/>
      <c r="S9" s="10"/>
    </row>
    <row r="10" spans="1:28" ht="26.25" customHeight="1" x14ac:dyDescent="0.45">
      <c r="B10" s="56" t="s">
        <v>18</v>
      </c>
      <c r="C10" s="57"/>
      <c r="D10" s="58">
        <v>0</v>
      </c>
      <c r="E10" s="57"/>
      <c r="F10" s="57"/>
      <c r="G10" s="57"/>
      <c r="H10" s="57"/>
      <c r="I10" s="57"/>
      <c r="J10" s="57"/>
      <c r="K10" s="57"/>
      <c r="L10" s="57"/>
      <c r="M10" s="57"/>
      <c r="N10" s="59"/>
      <c r="O10" s="59"/>
      <c r="P10" s="41"/>
      <c r="Q10" s="41"/>
    </row>
    <row r="11" spans="1:28" ht="41.25" customHeight="1" x14ac:dyDescent="0.45">
      <c r="B11" s="56" t="s">
        <v>19</v>
      </c>
      <c r="C11" s="57"/>
      <c r="D11" s="60"/>
      <c r="E11" s="57">
        <v>0</v>
      </c>
      <c r="F11" s="57"/>
      <c r="G11" s="61"/>
      <c r="H11" s="57"/>
      <c r="I11" s="57"/>
      <c r="J11" s="57"/>
      <c r="K11" s="57"/>
      <c r="L11" s="57"/>
      <c r="M11" s="57"/>
      <c r="N11" s="59"/>
      <c r="O11" s="59"/>
      <c r="P11" s="41"/>
      <c r="Q11" s="41"/>
    </row>
    <row r="12" spans="1:28" s="1" customFormat="1" ht="52.5" hidden="1" x14ac:dyDescent="0.25">
      <c r="B12" s="14" t="s">
        <v>54</v>
      </c>
      <c r="C12" s="15">
        <f t="shared" ref="C12:C72" si="1">SUM(D12:O12)</f>
        <v>1571317.48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7">
        <v>1571317.48</v>
      </c>
    </row>
    <row r="13" spans="1:28" s="1" customFormat="1" ht="22.5" customHeight="1" x14ac:dyDescent="0.25">
      <c r="B13" s="62" t="s">
        <v>55</v>
      </c>
      <c r="C13" s="63">
        <f t="shared" si="1"/>
        <v>0</v>
      </c>
      <c r="D13" s="64"/>
      <c r="E13" s="64"/>
      <c r="F13" s="64"/>
      <c r="G13" s="64"/>
      <c r="H13" s="64"/>
      <c r="I13" s="64"/>
      <c r="J13" s="64"/>
      <c r="K13" s="65"/>
      <c r="L13" s="65"/>
      <c r="M13" s="65"/>
      <c r="N13" s="65"/>
      <c r="O13" s="59"/>
      <c r="P13" s="66"/>
      <c r="Q13" s="66"/>
    </row>
    <row r="14" spans="1:28" s="1" customFormat="1" ht="21" customHeight="1" x14ac:dyDescent="0.25">
      <c r="B14" s="62" t="s">
        <v>56</v>
      </c>
      <c r="C14" s="63">
        <f t="shared" si="1"/>
        <v>0</v>
      </c>
      <c r="D14" s="64"/>
      <c r="E14" s="64"/>
      <c r="F14" s="64"/>
      <c r="G14" s="64"/>
      <c r="H14" s="64"/>
      <c r="I14" s="64"/>
      <c r="J14" s="64"/>
      <c r="K14" s="67"/>
      <c r="L14" s="65"/>
      <c r="M14" s="65"/>
      <c r="N14" s="65"/>
      <c r="O14" s="59"/>
      <c r="P14" s="66"/>
      <c r="Q14" s="66"/>
    </row>
    <row r="15" spans="1:28" ht="39.75" customHeight="1" x14ac:dyDescent="0.45">
      <c r="B15" s="53" t="s">
        <v>20</v>
      </c>
      <c r="C15" s="54">
        <f>SUM(D15:O15)</f>
        <v>70248.12999999999</v>
      </c>
      <c r="D15" s="68">
        <f>SUM(D16:D24)</f>
        <v>70248.12999999999</v>
      </c>
      <c r="E15" s="2">
        <f>E16+E17+E18+E19+E20+E21+E22+E23+E24</f>
        <v>0</v>
      </c>
      <c r="F15" s="2">
        <f>F16+F17+F18+F19+F20+F21+F22+F23+F24</f>
        <v>0</v>
      </c>
      <c r="G15" s="68">
        <f>+G16+G18+G19+G20+G22+G23</f>
        <v>0</v>
      </c>
      <c r="H15" s="2">
        <f>+H16+H17+H18+H19+H20+H22+H23</f>
        <v>0</v>
      </c>
      <c r="I15" s="2">
        <f>+I16+I17+I18+I19+I20+I21+I22+I23+I24</f>
        <v>0</v>
      </c>
      <c r="J15" s="2">
        <f>+J16+J17+J18+J19+J20+J22+J23</f>
        <v>0</v>
      </c>
      <c r="K15" s="2">
        <f>+K16+K17+K18+K19+K20+K21+K22+K23+K24</f>
        <v>0</v>
      </c>
      <c r="L15" s="2">
        <f>+L16+L17+L18+L19+L20+L21+L22+L23+L24</f>
        <v>0</v>
      </c>
      <c r="M15" s="2">
        <f>M16+M18+M19+M20+M22+M24+M23</f>
        <v>0</v>
      </c>
      <c r="N15" s="69">
        <f>+N16+N18+N22+N19+N20+N17+O16+N23</f>
        <v>0</v>
      </c>
      <c r="O15" s="69">
        <f>+O16+O17+O18+O19+O20+O21+O22+O24</f>
        <v>0</v>
      </c>
      <c r="P15" s="41"/>
      <c r="Q15" s="41"/>
    </row>
    <row r="16" spans="1:28" ht="54.75" customHeight="1" x14ac:dyDescent="0.45">
      <c r="B16" s="56" t="s">
        <v>21</v>
      </c>
      <c r="C16" s="57"/>
      <c r="D16" s="60">
        <f>21917.98</f>
        <v>21917.98</v>
      </c>
      <c r="E16" s="57"/>
      <c r="F16" s="57"/>
      <c r="G16" s="61"/>
      <c r="H16" s="70"/>
      <c r="I16" s="57"/>
      <c r="J16" s="57"/>
      <c r="K16" s="57"/>
      <c r="L16" s="57"/>
      <c r="M16" s="57"/>
      <c r="N16" s="59"/>
      <c r="O16" s="59"/>
      <c r="P16" s="41"/>
      <c r="Q16" s="41"/>
    </row>
    <row r="17" spans="2:17" ht="51" customHeight="1" x14ac:dyDescent="0.45">
      <c r="B17" s="56" t="s">
        <v>98</v>
      </c>
      <c r="C17" s="57"/>
      <c r="D17" s="60"/>
      <c r="E17" s="70"/>
      <c r="F17" s="57"/>
      <c r="G17" s="61"/>
      <c r="H17" s="57"/>
      <c r="I17" s="57"/>
      <c r="J17" s="57"/>
      <c r="K17" s="57"/>
      <c r="L17" s="57"/>
      <c r="M17" s="57"/>
      <c r="N17" s="59"/>
      <c r="O17" s="59"/>
      <c r="P17" s="41"/>
      <c r="Q17" s="41"/>
    </row>
    <row r="18" spans="2:17" ht="26.25" customHeight="1" x14ac:dyDescent="0.45">
      <c r="B18" s="56" t="s">
        <v>22</v>
      </c>
      <c r="C18" s="57"/>
      <c r="D18" s="60">
        <v>37870</v>
      </c>
      <c r="E18" s="57"/>
      <c r="F18" s="57"/>
      <c r="G18" s="61"/>
      <c r="H18" s="57"/>
      <c r="I18" s="57"/>
      <c r="J18" s="57"/>
      <c r="K18" s="57"/>
      <c r="L18" s="57"/>
      <c r="M18" s="57"/>
      <c r="N18" s="71"/>
      <c r="O18" s="59"/>
      <c r="P18" s="41"/>
      <c r="Q18" s="41"/>
    </row>
    <row r="19" spans="2:17" ht="25.5" customHeight="1" x14ac:dyDescent="0.45">
      <c r="B19" s="56" t="s">
        <v>23</v>
      </c>
      <c r="C19" s="57"/>
      <c r="D19" s="60">
        <v>10000</v>
      </c>
      <c r="E19" s="57"/>
      <c r="F19" s="57"/>
      <c r="G19" s="61"/>
      <c r="H19" s="57"/>
      <c r="I19" s="57"/>
      <c r="J19" s="57"/>
      <c r="K19" s="57"/>
      <c r="L19" s="57"/>
      <c r="M19" s="57"/>
      <c r="N19" s="59"/>
      <c r="O19" s="59"/>
      <c r="P19" s="41"/>
      <c r="Q19" s="41"/>
    </row>
    <row r="20" spans="2:17" ht="26.25" customHeight="1" x14ac:dyDescent="0.45">
      <c r="B20" s="56" t="s">
        <v>24</v>
      </c>
      <c r="C20" s="57"/>
      <c r="D20" s="60"/>
      <c r="E20" s="57"/>
      <c r="F20" s="57"/>
      <c r="G20" s="61"/>
      <c r="H20" s="57"/>
      <c r="I20" s="57"/>
      <c r="J20" s="57"/>
      <c r="K20" s="57"/>
      <c r="L20" s="57"/>
      <c r="M20" s="57"/>
      <c r="N20" s="59"/>
      <c r="O20" s="59"/>
      <c r="P20" s="41"/>
      <c r="Q20" s="41"/>
    </row>
    <row r="21" spans="2:17" ht="26.25" customHeight="1" x14ac:dyDescent="0.45">
      <c r="B21" s="56" t="s">
        <v>25</v>
      </c>
      <c r="C21" s="57"/>
      <c r="D21" s="60"/>
      <c r="E21" s="57"/>
      <c r="F21" s="57"/>
      <c r="G21" s="61"/>
      <c r="H21" s="57"/>
      <c r="I21" s="57"/>
      <c r="J21" s="57"/>
      <c r="K21" s="57"/>
      <c r="L21" s="57"/>
      <c r="M21" s="57"/>
      <c r="N21" s="59"/>
      <c r="O21" s="59"/>
      <c r="P21" s="41"/>
      <c r="Q21" s="41"/>
    </row>
    <row r="22" spans="2:17" ht="26.25" customHeight="1" x14ac:dyDescent="0.45">
      <c r="B22" s="56" t="s">
        <v>26</v>
      </c>
      <c r="C22" s="57"/>
      <c r="D22" s="60"/>
      <c r="E22" s="57"/>
      <c r="F22" s="57"/>
      <c r="G22" s="61"/>
      <c r="H22" s="57"/>
      <c r="I22" s="57"/>
      <c r="J22" s="57"/>
      <c r="K22" s="57"/>
      <c r="L22" s="57"/>
      <c r="M22" s="72"/>
      <c r="N22" s="59"/>
      <c r="O22" s="73"/>
      <c r="P22" s="41"/>
      <c r="Q22" s="41"/>
    </row>
    <row r="23" spans="2:17" ht="57" x14ac:dyDescent="0.45">
      <c r="B23" s="56" t="s">
        <v>27</v>
      </c>
      <c r="C23" s="57"/>
      <c r="D23" s="60">
        <v>460.15</v>
      </c>
      <c r="E23" s="70"/>
      <c r="F23" s="57"/>
      <c r="G23" s="61"/>
      <c r="H23" s="57"/>
      <c r="I23" s="57"/>
      <c r="J23" s="57"/>
      <c r="K23" s="57"/>
      <c r="L23" s="57"/>
      <c r="M23" s="57"/>
      <c r="N23" s="59"/>
      <c r="O23" s="59"/>
      <c r="P23" s="41"/>
      <c r="Q23" s="41"/>
    </row>
    <row r="24" spans="2:17" ht="57" x14ac:dyDescent="0.45">
      <c r="B24" s="56" t="s">
        <v>28</v>
      </c>
      <c r="C24" s="57"/>
      <c r="D24" s="60"/>
      <c r="E24" s="57"/>
      <c r="F24" s="57"/>
      <c r="G24" s="57"/>
      <c r="H24" s="57"/>
      <c r="I24" s="57"/>
      <c r="J24" s="57"/>
      <c r="K24" s="57"/>
      <c r="L24" s="57"/>
      <c r="M24" s="57"/>
      <c r="N24" s="59"/>
      <c r="O24" s="59"/>
      <c r="P24" s="41"/>
      <c r="Q24" s="41"/>
    </row>
    <row r="25" spans="2:17" ht="26.25" customHeight="1" x14ac:dyDescent="0.45">
      <c r="B25" s="53" t="s">
        <v>29</v>
      </c>
      <c r="C25" s="54">
        <f>SUM(D25:O25)</f>
        <v>35073.259999999995</v>
      </c>
      <c r="D25" s="68">
        <f>SUM(D26:D34)</f>
        <v>35073.259999999995</v>
      </c>
      <c r="E25" s="2">
        <f>E26+E27+E28+E30+E29+E31+E32+E34</f>
        <v>0</v>
      </c>
      <c r="F25" s="2">
        <f>F26+F27+F28+F29+F30+F31+F32+F34</f>
        <v>0</v>
      </c>
      <c r="G25" s="2">
        <f>G26+G27+G28+G29+G30+G31+G32+G34</f>
        <v>0</v>
      </c>
      <c r="H25" s="2">
        <f>H28+H29+H30+H31+H32+H34++H26</f>
        <v>0</v>
      </c>
      <c r="I25" s="2">
        <f>I30+I26+I32+I34</f>
        <v>0</v>
      </c>
      <c r="J25" s="2">
        <f>+J28+J32+J34+J26+J30</f>
        <v>0</v>
      </c>
      <c r="K25" s="2">
        <f>+K26+K28+K32+K34+K29+K30+K31</f>
        <v>0</v>
      </c>
      <c r="L25" s="2">
        <f>L26+L32+L34+L27+L28+L29+L30+L31</f>
        <v>0</v>
      </c>
      <c r="M25" s="2">
        <f>M26+M32+M34+M29</f>
        <v>0</v>
      </c>
      <c r="N25" s="69">
        <f>+N26+N32+N34+N28+N29+N30</f>
        <v>0</v>
      </c>
      <c r="O25" s="69">
        <f>+O26+O28+O30+O32+O34</f>
        <v>0</v>
      </c>
      <c r="P25" s="74"/>
      <c r="Q25" s="41"/>
    </row>
    <row r="26" spans="2:17" ht="26.25" customHeight="1" x14ac:dyDescent="0.45">
      <c r="B26" s="56" t="s">
        <v>30</v>
      </c>
      <c r="C26" s="57"/>
      <c r="D26" s="60">
        <v>18317.259999999998</v>
      </c>
      <c r="E26" s="57"/>
      <c r="F26" s="57"/>
      <c r="G26" s="61"/>
      <c r="H26" s="57"/>
      <c r="I26" s="57"/>
      <c r="J26" s="57"/>
      <c r="K26" s="57"/>
      <c r="L26" s="57"/>
      <c r="M26" s="57"/>
      <c r="N26" s="59"/>
      <c r="O26" s="59"/>
      <c r="P26" s="41"/>
      <c r="Q26" s="41"/>
    </row>
    <row r="27" spans="2:17" ht="26.25" customHeight="1" x14ac:dyDescent="0.45">
      <c r="B27" s="56" t="s">
        <v>31</v>
      </c>
      <c r="C27" s="57"/>
      <c r="D27" s="60"/>
      <c r="E27" s="57"/>
      <c r="F27" s="57"/>
      <c r="G27" s="61"/>
      <c r="H27" s="57"/>
      <c r="I27" s="57"/>
      <c r="J27" s="57"/>
      <c r="K27" s="57"/>
      <c r="L27" s="57"/>
      <c r="M27" s="57"/>
      <c r="N27" s="59"/>
      <c r="O27" s="59"/>
      <c r="P27" s="41"/>
      <c r="Q27" s="41"/>
    </row>
    <row r="28" spans="2:17" ht="26.25" customHeight="1" x14ac:dyDescent="0.45">
      <c r="B28" s="56" t="s">
        <v>32</v>
      </c>
      <c r="C28" s="57"/>
      <c r="D28" s="60"/>
      <c r="E28" s="57"/>
      <c r="F28" s="57"/>
      <c r="G28" s="61"/>
      <c r="H28" s="57"/>
      <c r="I28" s="57"/>
      <c r="J28" s="57"/>
      <c r="K28" s="57"/>
      <c r="L28" s="57"/>
      <c r="M28" s="57"/>
      <c r="N28" s="71"/>
      <c r="O28" s="59"/>
      <c r="P28" s="41"/>
      <c r="Q28" s="41"/>
    </row>
    <row r="29" spans="2:17" ht="26.25" customHeight="1" x14ac:dyDescent="0.45">
      <c r="B29" s="56" t="s">
        <v>33</v>
      </c>
      <c r="C29" s="57"/>
      <c r="D29" s="60"/>
      <c r="E29" s="57"/>
      <c r="F29" s="57"/>
      <c r="G29" s="61"/>
      <c r="H29" s="57"/>
      <c r="I29" s="57"/>
      <c r="J29" s="57"/>
      <c r="K29" s="57"/>
      <c r="L29" s="57"/>
      <c r="M29" s="57"/>
      <c r="N29" s="59"/>
      <c r="O29" s="59"/>
      <c r="P29" s="41"/>
      <c r="Q29" s="41"/>
    </row>
    <row r="30" spans="2:17" ht="26.25" customHeight="1" x14ac:dyDescent="0.45">
      <c r="B30" s="56" t="s">
        <v>34</v>
      </c>
      <c r="C30" s="57"/>
      <c r="D30" s="60"/>
      <c r="E30" s="57"/>
      <c r="F30" s="57"/>
      <c r="G30" s="61"/>
      <c r="H30" s="57"/>
      <c r="I30" s="57"/>
      <c r="J30" s="57"/>
      <c r="K30" s="57"/>
      <c r="L30" s="57"/>
      <c r="M30" s="57"/>
      <c r="N30" s="59"/>
      <c r="O30" s="59"/>
      <c r="P30" s="41"/>
      <c r="Q30" s="41"/>
    </row>
    <row r="31" spans="2:17" ht="26.25" customHeight="1" x14ac:dyDescent="0.45">
      <c r="B31" s="56" t="s">
        <v>35</v>
      </c>
      <c r="C31" s="57"/>
      <c r="D31" s="60"/>
      <c r="E31" s="57"/>
      <c r="F31" s="57"/>
      <c r="G31" s="61"/>
      <c r="H31" s="57"/>
      <c r="I31" s="57"/>
      <c r="J31" s="57"/>
      <c r="K31" s="57"/>
      <c r="L31" s="57"/>
      <c r="M31" s="57"/>
      <c r="N31" s="59"/>
      <c r="O31" s="69"/>
      <c r="P31" s="41"/>
      <c r="Q31" s="41"/>
    </row>
    <row r="32" spans="2:17" ht="26.25" customHeight="1" x14ac:dyDescent="0.45">
      <c r="B32" s="56" t="s">
        <v>36</v>
      </c>
      <c r="C32" s="57"/>
      <c r="D32" s="60"/>
      <c r="E32" s="57"/>
      <c r="F32" s="57"/>
      <c r="G32" s="75"/>
      <c r="H32" s="57"/>
      <c r="I32" s="57"/>
      <c r="J32" s="57"/>
      <c r="K32" s="57"/>
      <c r="L32" s="57"/>
      <c r="M32" s="57"/>
      <c r="N32" s="59"/>
      <c r="O32" s="59"/>
      <c r="P32" s="41"/>
      <c r="Q32" s="41"/>
    </row>
    <row r="33" spans="2:17" s="1" customFormat="1" ht="78.75" hidden="1" x14ac:dyDescent="0.25">
      <c r="B33" s="14" t="s">
        <v>57</v>
      </c>
      <c r="C33" s="15">
        <f t="shared" si="1"/>
        <v>0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1"/>
      <c r="O33" s="12"/>
    </row>
    <row r="34" spans="2:17" ht="26.25" customHeight="1" x14ac:dyDescent="0.45">
      <c r="B34" s="56" t="s">
        <v>37</v>
      </c>
      <c r="C34" s="57"/>
      <c r="D34" s="60">
        <v>16756</v>
      </c>
      <c r="E34" s="57"/>
      <c r="F34" s="57"/>
      <c r="G34" s="75"/>
      <c r="H34" s="57"/>
      <c r="I34" s="57"/>
      <c r="J34" s="57"/>
      <c r="K34" s="57"/>
      <c r="L34" s="57"/>
      <c r="M34" s="57"/>
      <c r="N34" s="59"/>
      <c r="O34" s="73"/>
      <c r="P34" s="41"/>
      <c r="Q34" s="41"/>
    </row>
    <row r="35" spans="2:17" s="1" customFormat="1" hidden="1" x14ac:dyDescent="0.25">
      <c r="B35" s="19" t="s">
        <v>58</v>
      </c>
      <c r="C35" s="20">
        <f t="shared" si="1"/>
        <v>609496.02</v>
      </c>
      <c r="D35" s="21">
        <f>SUM(D36:D42)</f>
        <v>0</v>
      </c>
      <c r="E35" s="22">
        <f t="shared" ref="E35:P35" si="2">SUM(E36:E42)</f>
        <v>0</v>
      </c>
      <c r="F35" s="22">
        <f t="shared" si="2"/>
        <v>0</v>
      </c>
      <c r="G35" s="21">
        <f t="shared" si="2"/>
        <v>0</v>
      </c>
      <c r="H35" s="22">
        <f t="shared" si="2"/>
        <v>0</v>
      </c>
      <c r="I35" s="22">
        <f t="shared" si="2"/>
        <v>0</v>
      </c>
      <c r="J35" s="22">
        <f t="shared" si="2"/>
        <v>0</v>
      </c>
      <c r="K35" s="22">
        <f>SUBTOTAL(9,K25:K34)</f>
        <v>0</v>
      </c>
      <c r="L35" s="22">
        <f t="shared" si="2"/>
        <v>0</v>
      </c>
      <c r="M35" s="22">
        <f t="shared" si="2"/>
        <v>0</v>
      </c>
      <c r="N35" s="11">
        <v>609496.02</v>
      </c>
      <c r="O35" s="18"/>
      <c r="P35" s="23">
        <f t="shared" si="2"/>
        <v>0</v>
      </c>
    </row>
    <row r="36" spans="2:17" s="1" customFormat="1" ht="52.5" hidden="1" x14ac:dyDescent="0.25">
      <c r="B36" s="14" t="s">
        <v>59</v>
      </c>
      <c r="C36" s="15">
        <f t="shared" si="1"/>
        <v>256287.76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1">
        <v>216847.87</v>
      </c>
      <c r="O36" s="18">
        <v>39439.89</v>
      </c>
      <c r="P36" s="16">
        <v>0</v>
      </c>
    </row>
    <row r="37" spans="2:17" s="1" customFormat="1" ht="52.5" hidden="1" x14ac:dyDescent="0.25">
      <c r="B37" s="14" t="s">
        <v>60</v>
      </c>
      <c r="C37" s="15">
        <f t="shared" si="1"/>
        <v>585504.57000000007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8">
        <v>585504.57000000007</v>
      </c>
      <c r="O37" s="18"/>
      <c r="P37" s="16">
        <v>0</v>
      </c>
    </row>
    <row r="38" spans="2:17" s="1" customFormat="1" ht="52.5" hidden="1" x14ac:dyDescent="0.25">
      <c r="B38" s="14" t="s">
        <v>61</v>
      </c>
      <c r="C38" s="15">
        <f t="shared" si="1"/>
        <v>257841.38999999998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1">
        <v>238341.96</v>
      </c>
      <c r="O38" s="18">
        <v>19499.43</v>
      </c>
      <c r="P38" s="16">
        <v>0</v>
      </c>
    </row>
    <row r="39" spans="2:17" s="1" customFormat="1" ht="52.5" hidden="1" x14ac:dyDescent="0.25">
      <c r="B39" s="14" t="s">
        <v>62</v>
      </c>
      <c r="C39" s="15">
        <f t="shared" si="1"/>
        <v>4944492.34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1"/>
      <c r="O39" s="24">
        <v>4944492.34</v>
      </c>
      <c r="P39" s="16">
        <v>0</v>
      </c>
    </row>
    <row r="40" spans="2:17" s="1" customFormat="1" ht="52.5" hidden="1" x14ac:dyDescent="0.25">
      <c r="B40" s="14" t="s">
        <v>63</v>
      </c>
      <c r="C40" s="15">
        <f t="shared" si="1"/>
        <v>0</v>
      </c>
      <c r="D40" s="16">
        <v>0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1"/>
      <c r="O40" s="16">
        <v>0</v>
      </c>
      <c r="P40" s="16">
        <v>0</v>
      </c>
    </row>
    <row r="41" spans="2:17" s="1" customFormat="1" ht="52.5" hidden="1" x14ac:dyDescent="0.25">
      <c r="B41" s="14" t="s">
        <v>64</v>
      </c>
      <c r="C41" s="15">
        <f t="shared" si="1"/>
        <v>85431.47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3">
        <v>85431.47</v>
      </c>
      <c r="O41" s="16">
        <v>0</v>
      </c>
      <c r="P41" s="16">
        <v>0</v>
      </c>
    </row>
    <row r="42" spans="2:17" s="1" customFormat="1" ht="52.5" hidden="1" x14ac:dyDescent="0.25">
      <c r="B42" s="14" t="s">
        <v>65</v>
      </c>
      <c r="C42" s="15">
        <f t="shared" si="1"/>
        <v>80081.58</v>
      </c>
      <c r="D42" s="16">
        <v>0</v>
      </c>
      <c r="E42" s="16">
        <v>0</v>
      </c>
      <c r="F42" s="16">
        <v>0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1">
        <v>80081.58</v>
      </c>
      <c r="O42" s="16">
        <v>0</v>
      </c>
      <c r="P42" s="16">
        <v>0</v>
      </c>
    </row>
    <row r="43" spans="2:17" s="1" customFormat="1" hidden="1" x14ac:dyDescent="0.25">
      <c r="B43" s="19" t="s">
        <v>66</v>
      </c>
      <c r="C43" s="20">
        <f t="shared" si="1"/>
        <v>0</v>
      </c>
      <c r="D43" s="21">
        <f>SUM(D44:D50)</f>
        <v>0</v>
      </c>
      <c r="E43" s="22">
        <f t="shared" ref="E43:P43" si="3">SUM(E44:E50)</f>
        <v>0</v>
      </c>
      <c r="F43" s="22">
        <f t="shared" si="3"/>
        <v>0</v>
      </c>
      <c r="G43" s="21">
        <f t="shared" si="3"/>
        <v>0</v>
      </c>
      <c r="H43" s="22">
        <f t="shared" si="3"/>
        <v>0</v>
      </c>
      <c r="I43" s="22">
        <f t="shared" si="3"/>
        <v>0</v>
      </c>
      <c r="J43" s="22">
        <f t="shared" si="3"/>
        <v>0</v>
      </c>
      <c r="K43" s="22">
        <f t="shared" si="3"/>
        <v>0</v>
      </c>
      <c r="L43" s="22">
        <f t="shared" si="3"/>
        <v>0</v>
      </c>
      <c r="M43" s="22">
        <f t="shared" si="3"/>
        <v>0</v>
      </c>
      <c r="N43" s="11"/>
      <c r="O43" s="22">
        <f t="shared" si="3"/>
        <v>0</v>
      </c>
      <c r="P43" s="23">
        <f t="shared" si="3"/>
        <v>0</v>
      </c>
    </row>
    <row r="44" spans="2:17" s="1" customFormat="1" ht="52.5" hidden="1" x14ac:dyDescent="0.25">
      <c r="B44" s="14" t="s">
        <v>67</v>
      </c>
      <c r="C44" s="15">
        <f t="shared" si="1"/>
        <v>181649.56</v>
      </c>
      <c r="D44" s="16">
        <v>0</v>
      </c>
      <c r="E44" s="25"/>
      <c r="F44" s="25"/>
      <c r="G44" s="26"/>
      <c r="H44" s="25"/>
      <c r="I44" s="25"/>
      <c r="J44" s="25"/>
      <c r="K44" s="25"/>
      <c r="L44" s="25"/>
      <c r="M44" s="25"/>
      <c r="N44" s="11">
        <v>181649.56</v>
      </c>
      <c r="O44" s="25"/>
    </row>
    <row r="45" spans="2:17" s="1" customFormat="1" ht="52.5" hidden="1" x14ac:dyDescent="0.25">
      <c r="B45" s="14" t="s">
        <v>68</v>
      </c>
      <c r="C45" s="15">
        <f t="shared" si="1"/>
        <v>3789412.59</v>
      </c>
      <c r="D45" s="16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7">
        <v>3789412.59</v>
      </c>
      <c r="O45" s="25"/>
    </row>
    <row r="46" spans="2:17" s="1" customFormat="1" ht="52.5" hidden="1" x14ac:dyDescent="0.25">
      <c r="B46" s="14" t="s">
        <v>69</v>
      </c>
      <c r="C46" s="15">
        <f t="shared" si="1"/>
        <v>0</v>
      </c>
      <c r="D46" s="16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11"/>
      <c r="O46" s="25"/>
    </row>
    <row r="47" spans="2:17" s="1" customFormat="1" ht="52.5" hidden="1" x14ac:dyDescent="0.25">
      <c r="B47" s="14" t="s">
        <v>70</v>
      </c>
      <c r="C47" s="15">
        <f t="shared" si="1"/>
        <v>3789412.59</v>
      </c>
      <c r="D47" s="16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8">
        <v>3789412.59</v>
      </c>
      <c r="O47" s="25"/>
    </row>
    <row r="48" spans="2:17" s="1" customFormat="1" ht="52.5" hidden="1" x14ac:dyDescent="0.25">
      <c r="B48" s="14" t="s">
        <v>71</v>
      </c>
      <c r="C48" s="15">
        <f t="shared" si="1"/>
        <v>0</v>
      </c>
      <c r="D48" s="16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/>
    </row>
    <row r="49" spans="2:17" s="1" customFormat="1" ht="52.5" hidden="1" x14ac:dyDescent="0.25">
      <c r="B49" s="14" t="s">
        <v>72</v>
      </c>
      <c r="C49" s="15">
        <f t="shared" si="1"/>
        <v>0</v>
      </c>
      <c r="D49" s="16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/>
    </row>
    <row r="50" spans="2:17" s="1" customFormat="1" ht="52.5" hidden="1" x14ac:dyDescent="0.25">
      <c r="B50" s="14" t="s">
        <v>73</v>
      </c>
      <c r="C50" s="15">
        <f t="shared" si="1"/>
        <v>0</v>
      </c>
      <c r="D50" s="16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/>
    </row>
    <row r="51" spans="2:17" ht="26.25" customHeight="1" x14ac:dyDescent="0.45">
      <c r="B51" s="53" t="s">
        <v>38</v>
      </c>
      <c r="C51" s="54">
        <f t="shared" si="1"/>
        <v>36013.599999999999</v>
      </c>
      <c r="D51" s="68">
        <f>SUM(D52:D60)</f>
        <v>36013.599999999999</v>
      </c>
      <c r="E51" s="2">
        <f>E52+E53+E54+E55+E56+E57+E59</f>
        <v>0</v>
      </c>
      <c r="F51" s="2">
        <f>F52+F53+F54+F55+F56+F57+F59</f>
        <v>0</v>
      </c>
      <c r="G51" s="2">
        <f t="shared" ref="G51:H51" si="4">G52+G53+G54+G55+G56+G57+G59</f>
        <v>0</v>
      </c>
      <c r="H51" s="2">
        <f t="shared" si="4"/>
        <v>0</v>
      </c>
      <c r="I51" s="2">
        <f t="shared" ref="I51:J51" si="5">I52+I53+I54+I55+I56+I57+I59</f>
        <v>0</v>
      </c>
      <c r="J51" s="2">
        <f t="shared" si="5"/>
        <v>0</v>
      </c>
      <c r="K51" s="2">
        <f t="shared" ref="K51" si="6">K52+K53+K54+K55+K56+K57+K59</f>
        <v>0</v>
      </c>
      <c r="L51" s="58">
        <f t="shared" ref="L51" si="7">L52+L53+L54+L55+L56+L57+L59</f>
        <v>0</v>
      </c>
      <c r="M51" s="2">
        <f t="shared" ref="M51" si="8">M52+M53+M54+M55+M56+M57+M59</f>
        <v>0</v>
      </c>
      <c r="N51" s="2"/>
      <c r="O51" s="2">
        <v>0</v>
      </c>
      <c r="P51" s="74"/>
      <c r="Q51" s="41"/>
    </row>
    <row r="52" spans="2:17" ht="26.25" customHeight="1" x14ac:dyDescent="0.45">
      <c r="B52" s="56" t="s">
        <v>39</v>
      </c>
      <c r="C52" s="57"/>
      <c r="D52" s="60">
        <v>36013.599999999999</v>
      </c>
      <c r="E52" s="57"/>
      <c r="F52" s="57"/>
      <c r="G52" s="57"/>
      <c r="H52" s="57"/>
      <c r="I52" s="57"/>
      <c r="J52" s="57"/>
      <c r="K52" s="57"/>
      <c r="L52" s="57"/>
      <c r="M52" s="57"/>
      <c r="N52" s="59"/>
      <c r="O52" s="57"/>
      <c r="P52" s="41"/>
      <c r="Q52" s="41"/>
    </row>
    <row r="53" spans="2:17" ht="26.25" customHeight="1" x14ac:dyDescent="0.45">
      <c r="B53" s="56" t="s">
        <v>40</v>
      </c>
      <c r="C53" s="57"/>
      <c r="D53" s="60"/>
      <c r="E53" s="60"/>
      <c r="F53" s="60"/>
      <c r="G53" s="60"/>
      <c r="H53" s="60"/>
      <c r="I53" s="60"/>
      <c r="J53" s="60"/>
      <c r="K53" s="57"/>
      <c r="L53" s="57"/>
      <c r="M53" s="57"/>
      <c r="N53" s="59"/>
      <c r="O53" s="57"/>
      <c r="P53" s="41"/>
      <c r="Q53" s="41"/>
    </row>
    <row r="54" spans="2:17" ht="26.25" customHeight="1" x14ac:dyDescent="0.45">
      <c r="B54" s="56" t="s">
        <v>41</v>
      </c>
      <c r="C54" s="57"/>
      <c r="D54" s="60"/>
      <c r="E54" s="60"/>
      <c r="F54" s="60"/>
      <c r="G54" s="60"/>
      <c r="H54" s="60"/>
      <c r="I54" s="60"/>
      <c r="J54" s="60"/>
      <c r="K54" s="76"/>
      <c r="L54" s="76"/>
      <c r="M54" s="57"/>
      <c r="N54" s="73"/>
      <c r="O54" s="77">
        <v>0</v>
      </c>
      <c r="P54" s="41"/>
      <c r="Q54" s="41"/>
    </row>
    <row r="55" spans="2:17" ht="26.25" customHeight="1" x14ac:dyDescent="0.45">
      <c r="B55" s="56" t="s">
        <v>42</v>
      </c>
      <c r="C55" s="57"/>
      <c r="D55" s="60"/>
      <c r="E55" s="60"/>
      <c r="F55" s="60"/>
      <c r="G55" s="57"/>
      <c r="H55" s="57"/>
      <c r="I55" s="57"/>
      <c r="J55" s="57"/>
      <c r="K55" s="76"/>
      <c r="L55" s="76"/>
      <c r="M55" s="76"/>
      <c r="N55" s="73"/>
      <c r="O55" s="76"/>
      <c r="P55" s="41"/>
      <c r="Q55" s="41"/>
    </row>
    <row r="56" spans="2:17" ht="26.25" customHeight="1" x14ac:dyDescent="0.45">
      <c r="B56" s="56" t="s">
        <v>43</v>
      </c>
      <c r="C56" s="57"/>
      <c r="D56" s="60"/>
      <c r="E56" s="60"/>
      <c r="F56" s="60"/>
      <c r="G56" s="60"/>
      <c r="H56" s="60"/>
      <c r="I56" s="57"/>
      <c r="J56" s="57"/>
      <c r="K56" s="57"/>
      <c r="L56" s="57"/>
      <c r="M56" s="57"/>
      <c r="N56" s="73"/>
      <c r="O56" s="55"/>
      <c r="P56" s="41"/>
      <c r="Q56" s="41"/>
    </row>
    <row r="57" spans="2:17" ht="26.25" customHeight="1" x14ac:dyDescent="0.45">
      <c r="B57" s="56" t="s">
        <v>44</v>
      </c>
      <c r="C57" s="57"/>
      <c r="D57" s="60"/>
      <c r="E57" s="60"/>
      <c r="F57" s="60"/>
      <c r="G57" s="60"/>
      <c r="H57" s="60"/>
      <c r="I57" s="57"/>
      <c r="J57" s="57"/>
      <c r="K57" s="57"/>
      <c r="L57" s="57"/>
      <c r="M57" s="57"/>
      <c r="N57" s="73"/>
      <c r="O57" s="59"/>
      <c r="P57" s="41"/>
      <c r="Q57" s="41"/>
    </row>
    <row r="58" spans="2:17" s="1" customFormat="1" hidden="1" x14ac:dyDescent="0.25">
      <c r="B58" s="14" t="s">
        <v>74</v>
      </c>
      <c r="C58" s="15">
        <f t="shared" si="1"/>
        <v>843000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25">
        <v>0</v>
      </c>
      <c r="J58" s="25">
        <v>0</v>
      </c>
      <c r="K58" s="25">
        <v>0</v>
      </c>
      <c r="L58" s="25">
        <v>0</v>
      </c>
      <c r="M58" s="25"/>
      <c r="N58" s="16">
        <v>0</v>
      </c>
      <c r="O58" s="12">
        <v>843000</v>
      </c>
    </row>
    <row r="59" spans="2:17" ht="26.25" customHeight="1" x14ac:dyDescent="0.45">
      <c r="B59" s="56" t="s">
        <v>45</v>
      </c>
      <c r="C59" s="57"/>
      <c r="D59" s="60"/>
      <c r="E59" s="60"/>
      <c r="F59" s="60"/>
      <c r="G59" s="60"/>
      <c r="H59" s="60"/>
      <c r="I59" s="57"/>
      <c r="J59" s="57"/>
      <c r="K59" s="57"/>
      <c r="L59" s="57"/>
      <c r="M59" s="57"/>
      <c r="N59" s="73"/>
      <c r="O59" s="69"/>
      <c r="P59" s="41"/>
      <c r="Q59" s="41"/>
    </row>
    <row r="60" spans="2:17" s="1" customFormat="1" ht="52.5" hidden="1" x14ac:dyDescent="0.25">
      <c r="B60" s="14" t="s">
        <v>75</v>
      </c>
      <c r="C60" s="15">
        <f t="shared" si="1"/>
        <v>48877.54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2">
        <v>48877.54</v>
      </c>
      <c r="P60" s="16">
        <v>0</v>
      </c>
    </row>
    <row r="61" spans="2:17" s="1" customFormat="1" hidden="1" x14ac:dyDescent="0.25">
      <c r="B61" s="19" t="s">
        <v>76</v>
      </c>
      <c r="C61" s="20">
        <f t="shared" si="1"/>
        <v>0</v>
      </c>
      <c r="D61" s="21">
        <f>SUM(D62:D65)</f>
        <v>0</v>
      </c>
      <c r="E61" s="22">
        <f t="shared" ref="E61:P61" si="9">SUM(E62:E65)</f>
        <v>0</v>
      </c>
      <c r="F61" s="22">
        <f t="shared" si="9"/>
        <v>0</v>
      </c>
      <c r="G61" s="21">
        <f t="shared" si="9"/>
        <v>0</v>
      </c>
      <c r="H61" s="22">
        <f t="shared" si="9"/>
        <v>0</v>
      </c>
      <c r="I61" s="22">
        <f t="shared" si="9"/>
        <v>0</v>
      </c>
      <c r="J61" s="22">
        <f t="shared" si="9"/>
        <v>0</v>
      </c>
      <c r="K61" s="22">
        <f t="shared" si="9"/>
        <v>0</v>
      </c>
      <c r="L61" s="22">
        <f t="shared" si="9"/>
        <v>0</v>
      </c>
      <c r="M61" s="22">
        <f t="shared" si="9"/>
        <v>0</v>
      </c>
      <c r="N61" s="22">
        <f t="shared" si="9"/>
        <v>0</v>
      </c>
      <c r="O61" s="12"/>
      <c r="P61" s="23">
        <f t="shared" si="9"/>
        <v>0</v>
      </c>
    </row>
    <row r="62" spans="2:17" s="1" customFormat="1" hidden="1" x14ac:dyDescent="0.25">
      <c r="B62" s="14" t="s">
        <v>77</v>
      </c>
      <c r="C62" s="15">
        <f t="shared" si="1"/>
        <v>6300</v>
      </c>
      <c r="D62" s="16">
        <v>0</v>
      </c>
      <c r="E62" s="25"/>
      <c r="F62" s="25"/>
      <c r="G62" s="26"/>
      <c r="H62" s="25"/>
      <c r="I62" s="25"/>
      <c r="J62" s="25"/>
      <c r="K62" s="25"/>
      <c r="L62" s="25"/>
      <c r="M62" s="25"/>
      <c r="N62" s="25"/>
      <c r="O62" s="9">
        <v>6300</v>
      </c>
    </row>
    <row r="63" spans="2:17" s="1" customFormat="1" hidden="1" x14ac:dyDescent="0.25">
      <c r="B63" s="14" t="s">
        <v>78</v>
      </c>
      <c r="C63" s="15">
        <f t="shared" si="1"/>
        <v>37800</v>
      </c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2">
        <v>37800</v>
      </c>
    </row>
    <row r="64" spans="2:17" s="1" customFormat="1" ht="52.5" hidden="1" x14ac:dyDescent="0.25">
      <c r="B64" s="14" t="s">
        <v>79</v>
      </c>
      <c r="C64" s="15">
        <f t="shared" si="1"/>
        <v>539983.34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2">
        <v>539983.34</v>
      </c>
    </row>
    <row r="65" spans="2:17" s="1" customFormat="1" ht="78.75" hidden="1" x14ac:dyDescent="0.25">
      <c r="B65" s="14" t="s">
        <v>80</v>
      </c>
      <c r="C65" s="15">
        <f t="shared" si="1"/>
        <v>72058.92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2">
        <v>72058.92</v>
      </c>
    </row>
    <row r="66" spans="2:17" s="1" customFormat="1" ht="52.5" hidden="1" x14ac:dyDescent="0.25">
      <c r="B66" s="19" t="s">
        <v>81</v>
      </c>
      <c r="C66" s="20">
        <f t="shared" si="1"/>
        <v>848597.68</v>
      </c>
      <c r="D66" s="21">
        <f>SUM(D67:D68)</f>
        <v>0</v>
      </c>
      <c r="E66" s="22">
        <f t="shared" ref="E66:P66" si="10">SUM(E67:E68)</f>
        <v>0</v>
      </c>
      <c r="F66" s="22">
        <f t="shared" si="10"/>
        <v>0</v>
      </c>
      <c r="G66" s="21">
        <f t="shared" si="10"/>
        <v>0</v>
      </c>
      <c r="H66" s="22">
        <f t="shared" si="10"/>
        <v>0</v>
      </c>
      <c r="I66" s="22">
        <f t="shared" si="10"/>
        <v>0</v>
      </c>
      <c r="J66" s="22">
        <f t="shared" si="10"/>
        <v>0</v>
      </c>
      <c r="K66" s="22">
        <f t="shared" si="10"/>
        <v>0</v>
      </c>
      <c r="L66" s="22">
        <f t="shared" si="10"/>
        <v>0</v>
      </c>
      <c r="M66" s="22">
        <f t="shared" si="10"/>
        <v>0</v>
      </c>
      <c r="N66" s="22">
        <f t="shared" si="10"/>
        <v>0</v>
      </c>
      <c r="O66" s="12">
        <v>848597.68</v>
      </c>
      <c r="P66" s="23">
        <f t="shared" si="10"/>
        <v>0</v>
      </c>
    </row>
    <row r="67" spans="2:17" s="1" customFormat="1" hidden="1" x14ac:dyDescent="0.25">
      <c r="B67" s="14" t="s">
        <v>82</v>
      </c>
      <c r="C67" s="15">
        <f t="shared" si="1"/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2"/>
      <c r="P67" s="16">
        <v>0</v>
      </c>
    </row>
    <row r="68" spans="2:17" s="1" customFormat="1" ht="52.5" hidden="1" x14ac:dyDescent="0.25">
      <c r="B68" s="14" t="s">
        <v>83</v>
      </c>
      <c r="C68" s="15">
        <f t="shared" si="1"/>
        <v>17700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2">
        <v>17700</v>
      </c>
      <c r="P68" s="16">
        <v>0</v>
      </c>
    </row>
    <row r="69" spans="2:17" s="1" customFormat="1" hidden="1" x14ac:dyDescent="0.25">
      <c r="B69" s="19" t="s">
        <v>84</v>
      </c>
      <c r="C69" s="20">
        <f t="shared" si="1"/>
        <v>1249482.5899999999</v>
      </c>
      <c r="D69" s="21">
        <f>SUM(D70:D72)</f>
        <v>0</v>
      </c>
      <c r="E69" s="22">
        <f t="shared" ref="E69:P69" si="11">SUM(E70:E72)</f>
        <v>0</v>
      </c>
      <c r="F69" s="22">
        <f t="shared" si="11"/>
        <v>0</v>
      </c>
      <c r="G69" s="21">
        <f t="shared" si="11"/>
        <v>0</v>
      </c>
      <c r="H69" s="22">
        <f t="shared" si="11"/>
        <v>0</v>
      </c>
      <c r="I69" s="22">
        <f t="shared" si="11"/>
        <v>0</v>
      </c>
      <c r="J69" s="22">
        <f t="shared" si="11"/>
        <v>0</v>
      </c>
      <c r="K69" s="22">
        <f t="shared" si="11"/>
        <v>0</v>
      </c>
      <c r="L69" s="22">
        <f t="shared" si="11"/>
        <v>0</v>
      </c>
      <c r="M69" s="22">
        <f t="shared" si="11"/>
        <v>0</v>
      </c>
      <c r="N69" s="22">
        <f t="shared" si="11"/>
        <v>0</v>
      </c>
      <c r="O69" s="17">
        <v>1249482.5899999999</v>
      </c>
      <c r="P69" s="23">
        <f t="shared" si="11"/>
        <v>0</v>
      </c>
    </row>
    <row r="70" spans="2:17" s="1" customFormat="1" ht="52.5" hidden="1" x14ac:dyDescent="0.25">
      <c r="B70" s="14" t="s">
        <v>85</v>
      </c>
      <c r="C70" s="15">
        <f t="shared" si="1"/>
        <v>30792.5</v>
      </c>
      <c r="D70" s="16">
        <v>0</v>
      </c>
      <c r="E70" s="25"/>
      <c r="F70" s="25"/>
      <c r="G70" s="26"/>
      <c r="H70" s="25"/>
      <c r="I70" s="25"/>
      <c r="J70" s="25"/>
      <c r="K70" s="25"/>
      <c r="L70" s="25"/>
      <c r="M70" s="25"/>
      <c r="N70" s="25"/>
      <c r="O70" s="12">
        <v>30792.5</v>
      </c>
    </row>
    <row r="71" spans="2:17" s="1" customFormat="1" ht="52.5" hidden="1" x14ac:dyDescent="0.25">
      <c r="B71" s="14" t="s">
        <v>86</v>
      </c>
      <c r="C71" s="15">
        <f t="shared" si="1"/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2"/>
      <c r="P71" s="16">
        <v>0</v>
      </c>
    </row>
    <row r="72" spans="2:17" s="1" customFormat="1" ht="52.5" hidden="1" x14ac:dyDescent="0.25">
      <c r="B72" s="14" t="s">
        <v>87</v>
      </c>
      <c r="C72" s="15">
        <f t="shared" si="1"/>
        <v>48719.519999999997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9">
        <v>48719.519999999997</v>
      </c>
      <c r="P72" s="16">
        <v>0</v>
      </c>
    </row>
    <row r="73" spans="2:17" ht="45" customHeight="1" x14ac:dyDescent="0.45">
      <c r="B73" s="78" t="s">
        <v>46</v>
      </c>
      <c r="C73" s="79"/>
      <c r="D73" s="79">
        <f>+D69+D66+D61+D51+D35+D15+D9+D25</f>
        <v>141334.99</v>
      </c>
      <c r="E73" s="79">
        <f>E9+E15+E25+E51</f>
        <v>0</v>
      </c>
      <c r="F73" s="37">
        <f>+F69+F66+F61+F51+F35+F15+F9+F25</f>
        <v>0</v>
      </c>
      <c r="G73" s="79">
        <f>+G69+G66+G61+G51+G35+G15+G9+G25</f>
        <v>0</v>
      </c>
      <c r="H73" s="37">
        <f>+H51+H25+H15+H9</f>
        <v>0</v>
      </c>
      <c r="I73" s="37">
        <f t="shared" ref="I73:P73" si="12">+I69+I66+I61+I51+I35+I15+I9+I25</f>
        <v>0</v>
      </c>
      <c r="J73" s="37">
        <f>+J69+J66+J61+J51+J35+J15+J9+J25</f>
        <v>0</v>
      </c>
      <c r="K73" s="37">
        <f>+K51+K25+K15+K9</f>
        <v>0</v>
      </c>
      <c r="L73" s="80">
        <f>L9+L15+L25+L51</f>
        <v>0</v>
      </c>
      <c r="M73" s="37">
        <f>+M69+M66+M61+M51+M35+M15+M9+M25</f>
        <v>0</v>
      </c>
      <c r="N73" s="81"/>
      <c r="O73" s="81">
        <f>O9+O15+O25+O51</f>
        <v>0</v>
      </c>
      <c r="P73" s="82">
        <f t="shared" si="12"/>
        <v>0</v>
      </c>
      <c r="Q73" s="41"/>
    </row>
    <row r="74" spans="2:17" s="1" customFormat="1" hidden="1" x14ac:dyDescent="0.25">
      <c r="B74" s="29"/>
      <c r="C74" s="30"/>
      <c r="D74" s="16"/>
      <c r="E74" s="25"/>
      <c r="F74" s="25"/>
      <c r="G74" s="26"/>
      <c r="H74" s="25"/>
      <c r="I74" s="26"/>
      <c r="J74" s="25"/>
      <c r="K74" s="25"/>
      <c r="L74" s="25"/>
      <c r="M74" s="25"/>
      <c r="N74" s="25"/>
      <c r="O74" s="12"/>
    </row>
    <row r="75" spans="2:17" s="1" customFormat="1" hidden="1" x14ac:dyDescent="0.25">
      <c r="B75" s="6" t="s">
        <v>88</v>
      </c>
      <c r="C75" s="31">
        <v>0</v>
      </c>
      <c r="D75" s="31"/>
      <c r="E75" s="32"/>
      <c r="F75" s="32"/>
      <c r="G75" s="31"/>
      <c r="H75" s="32"/>
      <c r="I75" s="31"/>
      <c r="J75" s="32"/>
      <c r="K75" s="32"/>
      <c r="L75" s="32"/>
      <c r="M75" s="32"/>
      <c r="N75" s="32"/>
      <c r="O75" s="12"/>
    </row>
    <row r="76" spans="2:17" s="1" customFormat="1" ht="52.5" hidden="1" x14ac:dyDescent="0.4">
      <c r="B76" s="19" t="s">
        <v>89</v>
      </c>
      <c r="C76" s="21">
        <f>SUM(C77:C78)</f>
        <v>0</v>
      </c>
      <c r="D76" s="21">
        <f>SUM(D77:D78)</f>
        <v>0</v>
      </c>
      <c r="E76" s="25">
        <v>0</v>
      </c>
      <c r="F76" s="25">
        <v>0</v>
      </c>
      <c r="G76" s="25">
        <v>0</v>
      </c>
      <c r="H76" s="25">
        <v>0</v>
      </c>
      <c r="I76" s="25">
        <v>0</v>
      </c>
      <c r="J76" s="25">
        <v>0</v>
      </c>
      <c r="K76" s="25">
        <v>0</v>
      </c>
      <c r="L76" s="25">
        <v>0</v>
      </c>
      <c r="M76" s="25">
        <v>0</v>
      </c>
      <c r="N76" s="25">
        <v>0</v>
      </c>
      <c r="O76" s="12">
        <v>653903.81999999995</v>
      </c>
      <c r="P76" s="33">
        <v>0</v>
      </c>
    </row>
    <row r="77" spans="2:17" s="1" customFormat="1" ht="52.5" hidden="1" x14ac:dyDescent="0.4">
      <c r="B77" s="14" t="s">
        <v>90</v>
      </c>
      <c r="C77" s="16">
        <v>0</v>
      </c>
      <c r="D77" s="16"/>
      <c r="E77" s="25">
        <v>0</v>
      </c>
      <c r="F77" s="25">
        <v>0</v>
      </c>
      <c r="G77" s="25">
        <v>0</v>
      </c>
      <c r="H77" s="25">
        <v>0</v>
      </c>
      <c r="I77" s="25">
        <v>0</v>
      </c>
      <c r="J77" s="25">
        <v>0</v>
      </c>
      <c r="K77" s="25">
        <v>0</v>
      </c>
      <c r="L77" s="25">
        <v>0</v>
      </c>
      <c r="M77" s="25">
        <v>0</v>
      </c>
      <c r="N77" s="25">
        <v>0</v>
      </c>
      <c r="O77" s="12">
        <v>366376.47</v>
      </c>
      <c r="P77" s="33">
        <v>0</v>
      </c>
    </row>
    <row r="78" spans="2:17" s="1" customFormat="1" ht="52.5" hidden="1" x14ac:dyDescent="0.4">
      <c r="B78" s="14" t="s">
        <v>91</v>
      </c>
      <c r="C78" s="16">
        <v>0</v>
      </c>
      <c r="D78" s="16"/>
      <c r="E78" s="25">
        <v>0</v>
      </c>
      <c r="F78" s="25">
        <v>0</v>
      </c>
      <c r="G78" s="25">
        <v>0</v>
      </c>
      <c r="H78" s="25">
        <v>0</v>
      </c>
      <c r="I78" s="25">
        <v>0</v>
      </c>
      <c r="J78" s="25">
        <v>0</v>
      </c>
      <c r="K78" s="25">
        <v>0</v>
      </c>
      <c r="L78" s="25">
        <v>0</v>
      </c>
      <c r="M78" s="25">
        <v>0</v>
      </c>
      <c r="N78" s="25">
        <v>0</v>
      </c>
      <c r="O78" s="17">
        <v>873671.2300000001</v>
      </c>
      <c r="P78" s="33">
        <v>0</v>
      </c>
    </row>
    <row r="79" spans="2:17" s="1" customFormat="1" hidden="1" x14ac:dyDescent="0.4">
      <c r="B79" s="19" t="s">
        <v>92</v>
      </c>
      <c r="C79" s="21">
        <f>SUM(C80:C81)</f>
        <v>0</v>
      </c>
      <c r="D79" s="21">
        <f>SUM(D80:D81)</f>
        <v>0</v>
      </c>
      <c r="E79" s="25">
        <v>0</v>
      </c>
      <c r="F79" s="25">
        <v>0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5">
        <v>0</v>
      </c>
      <c r="M79" s="25">
        <v>0</v>
      </c>
      <c r="N79" s="25">
        <v>0</v>
      </c>
      <c r="O79" s="12">
        <v>757333.68</v>
      </c>
      <c r="P79" s="33">
        <v>0</v>
      </c>
    </row>
    <row r="80" spans="2:17" s="1" customFormat="1" ht="52.5" hidden="1" x14ac:dyDescent="0.4">
      <c r="B80" s="14" t="s">
        <v>93</v>
      </c>
      <c r="C80" s="25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12"/>
      <c r="P80" s="33">
        <v>0</v>
      </c>
    </row>
    <row r="81" spans="2:17" s="1" customFormat="1" ht="52.5" hidden="1" x14ac:dyDescent="0.4">
      <c r="B81" s="14" t="s">
        <v>94</v>
      </c>
      <c r="C81" s="25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  <c r="I81" s="25">
        <v>0</v>
      </c>
      <c r="J81" s="25">
        <v>0</v>
      </c>
      <c r="K81" s="25">
        <v>0</v>
      </c>
      <c r="L81" s="25">
        <v>0</v>
      </c>
      <c r="M81" s="25">
        <v>0</v>
      </c>
      <c r="N81" s="25">
        <v>0</v>
      </c>
      <c r="O81" s="18">
        <v>57398.23</v>
      </c>
      <c r="P81" s="33">
        <v>0</v>
      </c>
    </row>
    <row r="82" spans="2:17" s="1" customFormat="1" ht="52.5" hidden="1" x14ac:dyDescent="0.4">
      <c r="B82" s="19" t="s">
        <v>95</v>
      </c>
      <c r="C82" s="21">
        <f>SUM(C83)</f>
        <v>0</v>
      </c>
      <c r="D82" s="21">
        <f>SUM(D83)</f>
        <v>0</v>
      </c>
      <c r="E82" s="25">
        <v>0</v>
      </c>
      <c r="F82" s="25">
        <v>0</v>
      </c>
      <c r="G82" s="25">
        <v>0</v>
      </c>
      <c r="H82" s="25">
        <v>0</v>
      </c>
      <c r="I82" s="25">
        <v>0</v>
      </c>
      <c r="J82" s="25">
        <v>0</v>
      </c>
      <c r="K82" s="25">
        <v>0</v>
      </c>
      <c r="L82" s="25">
        <v>0</v>
      </c>
      <c r="M82" s="25">
        <v>0</v>
      </c>
      <c r="N82" s="25">
        <v>0</v>
      </c>
      <c r="O82" s="18"/>
      <c r="P82" s="33">
        <v>0</v>
      </c>
    </row>
    <row r="83" spans="2:17" s="1" customFormat="1" ht="52.5" hidden="1" x14ac:dyDescent="0.4">
      <c r="B83" s="14" t="s">
        <v>96</v>
      </c>
      <c r="C83" s="25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  <c r="I83" s="25">
        <v>0</v>
      </c>
      <c r="J83" s="25">
        <v>0</v>
      </c>
      <c r="K83" s="25">
        <v>0</v>
      </c>
      <c r="L83" s="25">
        <v>0</v>
      </c>
      <c r="M83" s="25">
        <v>0</v>
      </c>
      <c r="N83" s="25">
        <v>0</v>
      </c>
      <c r="O83" s="18">
        <v>39439.89</v>
      </c>
      <c r="P83" s="33">
        <v>0</v>
      </c>
    </row>
    <row r="84" spans="2:17" s="1" customFormat="1" hidden="1" x14ac:dyDescent="0.25">
      <c r="B84" s="34" t="s">
        <v>97</v>
      </c>
      <c r="C84" s="35">
        <f>+C82+C79+C76</f>
        <v>0</v>
      </c>
      <c r="D84" s="35">
        <f>+D82+D79+D76</f>
        <v>0</v>
      </c>
      <c r="E84" s="36"/>
      <c r="F84" s="36"/>
      <c r="G84" s="35"/>
      <c r="H84" s="36"/>
      <c r="I84" s="35"/>
      <c r="J84" s="36"/>
      <c r="K84" s="36"/>
      <c r="L84" s="36"/>
      <c r="M84" s="36"/>
      <c r="N84" s="36"/>
      <c r="O84" s="18"/>
    </row>
    <row r="85" spans="2:17" ht="26.25" customHeight="1" x14ac:dyDescent="0.45">
      <c r="B85" s="41"/>
      <c r="C85" s="83"/>
      <c r="D85" s="84"/>
      <c r="E85" s="57"/>
      <c r="F85" s="57"/>
      <c r="G85" s="83"/>
      <c r="H85" s="57"/>
      <c r="I85" s="83"/>
      <c r="J85" s="57"/>
      <c r="K85" s="57"/>
      <c r="L85" s="57"/>
      <c r="M85" s="57"/>
      <c r="N85" s="59"/>
      <c r="O85" s="73"/>
      <c r="P85" s="41"/>
      <c r="Q85" s="41"/>
    </row>
    <row r="86" spans="2:17" ht="26.25" customHeight="1" x14ac:dyDescent="0.45">
      <c r="B86" s="41"/>
      <c r="C86" s="41"/>
      <c r="D86" s="41"/>
      <c r="E86" s="49"/>
      <c r="F86" s="48"/>
      <c r="G86" s="47"/>
      <c r="H86" s="48"/>
      <c r="I86" s="47"/>
      <c r="J86" s="48"/>
      <c r="K86" s="48"/>
      <c r="L86" s="85"/>
      <c r="M86" s="49"/>
      <c r="N86" s="49"/>
      <c r="O86" s="50"/>
      <c r="P86" s="41"/>
      <c r="Q86" s="41"/>
    </row>
    <row r="87" spans="2:17" ht="26.25" customHeight="1" x14ac:dyDescent="0.45">
      <c r="B87" s="41"/>
      <c r="C87" s="41"/>
      <c r="D87" s="41"/>
      <c r="E87" s="49"/>
      <c r="F87" s="48"/>
      <c r="G87" s="47"/>
      <c r="H87" s="48"/>
      <c r="I87" s="47"/>
      <c r="J87" s="48"/>
      <c r="K87" s="48"/>
      <c r="L87" s="47"/>
      <c r="M87" s="49"/>
      <c r="N87" s="49"/>
      <c r="O87" s="50"/>
      <c r="P87" s="41"/>
      <c r="Q87" s="41"/>
    </row>
    <row r="88" spans="2:17" ht="26.25" customHeight="1" x14ac:dyDescent="0.45">
      <c r="B88" s="41"/>
      <c r="C88" s="41"/>
      <c r="D88" s="41"/>
      <c r="E88" s="49"/>
      <c r="F88" s="48"/>
      <c r="G88" s="47"/>
      <c r="H88" s="48"/>
      <c r="I88" s="47"/>
      <c r="J88" s="48"/>
      <c r="K88" s="48"/>
      <c r="L88" s="47"/>
      <c r="M88" s="49"/>
      <c r="N88" s="49"/>
      <c r="O88" s="50"/>
      <c r="P88" s="41"/>
      <c r="Q88" s="41"/>
    </row>
    <row r="89" spans="2:17" ht="26.25" customHeight="1" x14ac:dyDescent="0.5">
      <c r="B89" s="41"/>
      <c r="C89" s="41"/>
      <c r="D89" s="86" t="s">
        <v>104</v>
      </c>
      <c r="E89" s="87"/>
      <c r="F89" s="88"/>
      <c r="G89" s="89"/>
      <c r="H89" s="88"/>
      <c r="I89" s="90" t="s">
        <v>103</v>
      </c>
      <c r="J89" s="91"/>
      <c r="K89" s="91"/>
      <c r="L89" s="47"/>
      <c r="M89" s="49"/>
      <c r="N89" s="49"/>
      <c r="O89" s="50"/>
      <c r="P89" s="41"/>
      <c r="Q89" s="41"/>
    </row>
    <row r="90" spans="2:17" ht="26.25" customHeight="1" x14ac:dyDescent="0.45">
      <c r="B90" s="92"/>
      <c r="C90" s="92"/>
      <c r="D90" s="93" t="s">
        <v>100</v>
      </c>
      <c r="E90" s="93"/>
      <c r="F90" s="94"/>
      <c r="G90" s="94"/>
      <c r="H90" s="94"/>
      <c r="I90" s="93" t="s">
        <v>101</v>
      </c>
      <c r="J90" s="95"/>
      <c r="K90" s="95"/>
      <c r="L90" s="92"/>
      <c r="M90" s="92"/>
      <c r="N90" s="92"/>
      <c r="O90" s="92"/>
      <c r="P90" s="41"/>
      <c r="Q90" s="41"/>
    </row>
    <row r="91" spans="2:17" ht="26.25" customHeight="1" x14ac:dyDescent="0.45">
      <c r="B91" s="92" t="s">
        <v>99</v>
      </c>
      <c r="C91" s="92"/>
      <c r="D91" s="96"/>
      <c r="E91" s="96"/>
      <c r="F91" s="92"/>
      <c r="G91" s="92"/>
      <c r="H91" s="92"/>
      <c r="I91" s="92"/>
      <c r="J91" s="96"/>
      <c r="K91" s="96"/>
      <c r="L91" s="92"/>
      <c r="M91" s="92"/>
      <c r="N91" s="92"/>
      <c r="O91" s="92"/>
      <c r="P91" s="41"/>
      <c r="Q91" s="41"/>
    </row>
    <row r="92" spans="2:17" ht="26.25" customHeight="1" x14ac:dyDescent="0.45">
      <c r="B92" s="41"/>
      <c r="C92" s="41"/>
      <c r="D92" s="41"/>
      <c r="E92" s="49"/>
      <c r="F92" s="48"/>
      <c r="G92" s="97"/>
      <c r="H92" s="48"/>
      <c r="I92" s="47"/>
      <c r="J92" s="48"/>
      <c r="K92" s="48"/>
      <c r="L92" s="47"/>
      <c r="M92" s="49"/>
      <c r="N92" s="49"/>
      <c r="O92" s="50"/>
      <c r="P92" s="41"/>
      <c r="Q92" s="41"/>
    </row>
    <row r="93" spans="2:17" ht="26.25" customHeight="1" x14ac:dyDescent="0.45">
      <c r="B93" s="41"/>
      <c r="C93" s="41"/>
      <c r="D93" s="41"/>
      <c r="E93" s="49"/>
      <c r="F93" s="48"/>
      <c r="G93" s="47"/>
      <c r="H93" s="48"/>
      <c r="I93" s="47"/>
      <c r="J93" s="48"/>
      <c r="K93" s="48"/>
      <c r="L93" s="47"/>
      <c r="M93" s="49"/>
      <c r="N93" s="49"/>
      <c r="O93" s="50"/>
      <c r="P93" s="41"/>
      <c r="Q93" s="41"/>
    </row>
    <row r="94" spans="2:17" ht="26.25" customHeight="1" x14ac:dyDescent="0.45">
      <c r="B94" s="41"/>
      <c r="C94" s="41"/>
      <c r="D94" s="41"/>
      <c r="E94" s="49"/>
      <c r="F94" s="48"/>
      <c r="G94" s="47"/>
      <c r="H94" s="48"/>
      <c r="I94" s="47"/>
      <c r="J94" s="48"/>
      <c r="K94" s="48"/>
      <c r="L94" s="47"/>
      <c r="M94" s="49"/>
      <c r="N94" s="49"/>
      <c r="O94" s="50"/>
      <c r="P94" s="41"/>
      <c r="Q94" s="41"/>
    </row>
    <row r="95" spans="2:17" x14ac:dyDescent="0.45">
      <c r="B95" s="41"/>
      <c r="C95" s="41"/>
      <c r="D95" s="41"/>
      <c r="E95" s="50"/>
      <c r="F95" s="50"/>
      <c r="G95" s="41"/>
      <c r="H95" s="50"/>
      <c r="I95" s="41"/>
      <c r="J95" s="50"/>
      <c r="K95" s="50"/>
      <c r="L95" s="41"/>
      <c r="M95" s="50"/>
      <c r="N95" s="50"/>
      <c r="O95" s="50"/>
      <c r="P95" s="41"/>
      <c r="Q95" s="41"/>
    </row>
    <row r="96" spans="2:17" x14ac:dyDescent="0.45">
      <c r="B96" s="41"/>
      <c r="C96" s="41"/>
      <c r="D96" s="41"/>
      <c r="E96" s="50"/>
      <c r="F96" s="50"/>
      <c r="G96" s="41"/>
      <c r="H96" s="50"/>
      <c r="I96" s="41"/>
      <c r="J96" s="50"/>
      <c r="K96" s="50"/>
      <c r="L96" s="41"/>
      <c r="M96" s="50"/>
      <c r="N96" s="50"/>
      <c r="O96" s="50"/>
      <c r="P96" s="41"/>
      <c r="Q96" s="41"/>
    </row>
    <row r="97" spans="2:17" x14ac:dyDescent="0.45">
      <c r="B97" s="41"/>
      <c r="C97" s="41"/>
      <c r="D97" s="41"/>
      <c r="E97" s="50"/>
      <c r="F97" s="50"/>
      <c r="G97" s="41"/>
      <c r="H97" s="50"/>
      <c r="I97" s="41"/>
      <c r="J97" s="50"/>
      <c r="K97" s="50"/>
      <c r="L97" s="41"/>
      <c r="M97" s="50"/>
      <c r="N97" s="50"/>
      <c r="O97" s="50"/>
      <c r="P97" s="41"/>
      <c r="Q97" s="41"/>
    </row>
    <row r="98" spans="2:17" x14ac:dyDescent="0.45">
      <c r="B98" s="41"/>
      <c r="C98" s="41"/>
      <c r="D98" s="41"/>
      <c r="E98" s="50"/>
      <c r="F98" s="50"/>
      <c r="G98" s="41"/>
      <c r="H98" s="50"/>
      <c r="I98" s="41"/>
      <c r="J98" s="50"/>
      <c r="K98" s="50"/>
      <c r="L98" s="41"/>
      <c r="M98" s="50"/>
      <c r="N98" s="50"/>
      <c r="O98" s="50"/>
      <c r="P98" s="41"/>
      <c r="Q98" s="41"/>
    </row>
    <row r="99" spans="2:17" x14ac:dyDescent="0.45">
      <c r="B99" s="41"/>
      <c r="C99" s="41"/>
      <c r="D99" s="41"/>
      <c r="E99" s="50"/>
      <c r="F99" s="50"/>
      <c r="G99" s="41"/>
      <c r="H99" s="50"/>
      <c r="I99" s="41"/>
      <c r="J99" s="50"/>
      <c r="K99" s="50"/>
      <c r="L99" s="41"/>
      <c r="M99" s="50"/>
      <c r="N99" s="50"/>
      <c r="O99" s="50"/>
      <c r="P99" s="41"/>
      <c r="Q99" s="41"/>
    </row>
    <row r="100" spans="2:17" x14ac:dyDescent="0.45">
      <c r="B100" s="41"/>
      <c r="C100" s="41"/>
      <c r="D100" s="41"/>
      <c r="E100" s="50"/>
      <c r="F100" s="50"/>
      <c r="G100" s="41"/>
      <c r="H100" s="50"/>
      <c r="I100" s="41"/>
      <c r="J100" s="50"/>
      <c r="K100" s="50"/>
      <c r="L100" s="41"/>
      <c r="M100" s="50"/>
      <c r="N100" s="50"/>
      <c r="O100" s="50"/>
      <c r="P100" s="41"/>
      <c r="Q100" s="41"/>
    </row>
    <row r="101" spans="2:17" x14ac:dyDescent="0.45">
      <c r="B101" s="41"/>
      <c r="C101" s="41"/>
      <c r="D101" s="41"/>
      <c r="E101" s="50"/>
      <c r="F101" s="50"/>
      <c r="G101" s="41"/>
      <c r="H101" s="50"/>
      <c r="I101" s="41"/>
      <c r="J101" s="50"/>
      <c r="K101" s="50"/>
      <c r="L101" s="41"/>
      <c r="M101" s="50"/>
      <c r="N101" s="50"/>
      <c r="O101" s="50"/>
      <c r="P101" s="41"/>
      <c r="Q101" s="41"/>
    </row>
    <row r="102" spans="2:17" x14ac:dyDescent="0.45">
      <c r="B102" s="41"/>
      <c r="C102" s="41"/>
      <c r="D102" s="41"/>
      <c r="E102" s="50"/>
      <c r="F102" s="50"/>
      <c r="G102" s="41"/>
      <c r="H102" s="50"/>
      <c r="I102" s="41"/>
      <c r="J102" s="50"/>
      <c r="K102" s="50"/>
      <c r="L102" s="41"/>
      <c r="M102" s="50"/>
      <c r="N102" s="50"/>
      <c r="O102" s="50"/>
      <c r="P102" s="41"/>
      <c r="Q102" s="41"/>
    </row>
    <row r="103" spans="2:17" x14ac:dyDescent="0.45">
      <c r="B103" s="41"/>
      <c r="C103" s="41"/>
      <c r="D103" s="41"/>
      <c r="E103" s="50"/>
      <c r="F103" s="50"/>
      <c r="G103" s="41"/>
      <c r="H103" s="50"/>
      <c r="I103" s="41"/>
      <c r="J103" s="50"/>
      <c r="K103" s="50"/>
      <c r="L103" s="41"/>
      <c r="M103" s="50"/>
      <c r="N103" s="50"/>
      <c r="O103" s="50"/>
      <c r="P103" s="41"/>
      <c r="Q103" s="41"/>
    </row>
    <row r="104" spans="2:17" x14ac:dyDescent="0.45">
      <c r="B104" s="41"/>
      <c r="C104" s="41"/>
      <c r="D104" s="41"/>
      <c r="E104" s="50"/>
      <c r="F104" s="50"/>
      <c r="G104" s="41"/>
      <c r="H104" s="50"/>
      <c r="I104" s="41"/>
      <c r="J104" s="50"/>
      <c r="K104" s="50"/>
      <c r="L104" s="41"/>
      <c r="M104" s="50"/>
      <c r="N104" s="50"/>
      <c r="O104" s="50"/>
      <c r="P104" s="41"/>
      <c r="Q104" s="41"/>
    </row>
    <row r="127" spans="2:2" x14ac:dyDescent="0.45">
      <c r="B127" s="3" t="e">
        <f>1000+1000+E1222500+1000+2000+600+1000+1000+41000+2000+2000+800+500+1070+1500+500+2787+1000+600+3570+2000+500+1500+1000+2929+1000+290+1000+1000</f>
        <v>#NAME?</v>
      </c>
    </row>
    <row r="128" spans="2:2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2026-02-10T17:37:43Z</dcterms:modified>
</cp:coreProperties>
</file>